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831" documentId="120_S{2AC9BD13-BADA-5192-A53E-5A8FF88502F6}" xr6:coauthVersionLast="47" xr6:coauthVersionMax="47" xr10:uidLastSave="{A4443317-0DEA-4B63-94E5-17C2AEF1AF22}"/>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 l="1"/>
  <c r="G3" i="3"/>
  <c r="I3" i="3"/>
  <c r="J3" i="3"/>
  <c r="L3" i="3"/>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4" i="5"/>
  <c r="G4" i="5"/>
  <c r="I4" i="5"/>
  <c r="J4" i="5"/>
  <c r="L4" i="5"/>
  <c r="G3" i="5"/>
  <c r="J2" i="1"/>
  <c r="L2" i="1"/>
  <c r="B3" i="5"/>
  <c r="J3" i="5"/>
  <c r="L3" i="5"/>
  <c r="B3" i="2"/>
  <c r="G3" i="2"/>
  <c r="I3" i="2"/>
  <c r="J3" i="2"/>
  <c r="L3" i="2"/>
  <c r="B2" i="1"/>
  <c r="L2" i="5"/>
  <c r="B2" i="4"/>
  <c r="I2" i="4"/>
  <c r="J2" i="4"/>
  <c r="L2" i="4"/>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<sst xmlns="http://schemas.openxmlformats.org/spreadsheetml/2006/main" count="180273" uniqueCount="39121">
  <si>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</si>
  <si>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</si>
  <si>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</si>
  <si>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</si>
  <si>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</si>
  <si>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</si>
  <si>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</si>
  <si>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</si>
  <si>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</si>
  <si>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</si>
  <si>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</si>
  <si>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</si>
  <si>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</si>
  <si>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</si>
  <si>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</si>
  <si>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</si>
  <si>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</si>
  <si>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</si>
  <si>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</si>
  <si>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</si>
  <si>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</si>
  <si>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</si>
  <si>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</si>
  <si>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</si>
  <si>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</si>
  <si>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</si>
  <si>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</si>
  <si>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</si>
  <si>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</si>
  <si>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</si>
  <si>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</si>
  <si>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</si>
  <si>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</si>
  <si>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</si>
  <si>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</si>
  <si>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</si>
  <si>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</si>
  <si>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</si>
  <si>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</si>
  <si>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</si>
  <si>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</si>
  <si>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</si>
  <si>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</si>
  <si>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</si>
  <si>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</si>
  <si>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</si>
  <si>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</si>
  <si>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</si>
  <si>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</si>
  <si>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</si>
  <si>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</si>
  <si>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</si>
  <si>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</si>
  <si>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</si>
  <si>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</si>
  <si>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</si>
  <si>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</si>
  <si>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</si>
  <si>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</si>
  <si>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</si>
  <si>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</si>
  <si>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</si>
  <si>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</si>
  <si>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</si>
  <si>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</si>
  <si>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</si>
  <si>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</si>
  <si>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</si>
  <si>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</si>
  <si>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</si>
  <si>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</si>
  <si>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</si>
  <si>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</si>
  <si>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</si>
  <si>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</si>
  <si>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</si>
  <si>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</si>
  <si>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</si>
  <si>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</si>
  <si>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</si>
  <si>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</si>
  <si>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</si>
  <si>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</si>
  <si>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</si>
  <si>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</si>
  <si>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</si>
  <si>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</si>
  <si>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</si>
  <si>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</si>
  <si>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</si>
  <si>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</si>
  <si>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</si>
  <si>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</si>
  <si>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</si>
  <si>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</si>
  <si>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</si>
  <si>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</si>
  <si>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</si>
  <si>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</si>
  <si>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</si>
  <si>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</si>
  <si>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</si>
  <si>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</si>
  <si>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</si>
  <si>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</si>
  <si>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</si>
  <si>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</si>
  <si>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</si>
  <si>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</si>
  <si>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</si>
  <si>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</si>
  <si>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</si>
  <si>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</si>
  <si>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</si>
  <si>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</si>
  <si>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</si>
  <si>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</si>
  <si>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</si>
  <si>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</si>
  <si>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</si>
  <si>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</si>
  <si>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</si>
  <si>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</si>
  <si>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</si>
  <si>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</si>
  <si>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</si>
  <si>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</si>
  <si>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</si>
  <si>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</si>
  <si>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</si>
  <si>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</si>
  <si>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</si>
  <si>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</si>
  <si>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</si>
  <si>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</si>
  <si>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</si>
  <si>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</si>
  <si>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</si>
  <si>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</si>
  <si>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</si>
  <si>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</si>
  <si>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</si>
  <si>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</si>
  <si>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</si>
  <si>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</si>
  <si>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</si>
  <si>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</si>
  <si>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</si>
  <si>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</si>
  <si>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</si>
  <si>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</si>
  <si>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</si>
  <si>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</si>
  <si>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</si>
  <si>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</si>
  <si>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</si>
  <si>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</si>
  <si>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</si>
  <si>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</si>
  <si>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</si>
  <si>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</si>
  <si>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</si>
  <si>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</si>
  <si>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</si>
  <si>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</si>
  <si>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</si>
  <si>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</si>
  <si>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</si>
  <si>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</si>
  <si>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</si>
  <si>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</si>
  <si>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</si>
  <si>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</si>
  <si>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</si>
  <si>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</si>
  <si>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</si>
  <si>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</si>
  <si>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</si>
  <si>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</si>
  <si>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</si>
  <si>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</si>
  <si>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</si>
  <si>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</si>
  <si>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</si>
  <si>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</si>
  <si>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</si>
  <si>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</si>
  <si>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</si>
  <si>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</si>
  <si>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</si>
  <si>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</si>
  <si>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</si>
  <si>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</si>
  <si>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</si>
  <si>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</si>
  <si>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</si>
  <si>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</si>
  <si>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</si>
  <si>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</si>
  <si>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</si>
  <si>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</si>
  <si>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</si>
  <si>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</si>
  <si>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</si>
  <si>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</si>
  <si>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</si>
  <si>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</si>
  <si>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</si>
  <si>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</si>
  <si>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</si>
  <si>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</si>
  <si>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</si>
  <si>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</si>
  <si>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</si>
  <si>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</si>
  <si>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</si>
  <si>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</si>
  <si>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</si>
  <si>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</si>
  <si>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</si>
  <si>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</si>
  <si>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</si>
  <si>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</si>
  <si>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</si>
  <si>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</si>
  <si>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</si>
  <si>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</si>
  <si>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</si>
  <si>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</si>
  <si>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</si>
  <si>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</si>
  <si>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</si>
  <si>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</si>
  <si>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</si>
  <si>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</si>
  <si>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</si>
  <si>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</si>
  <si>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</si>
  <si>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</si>
  <si>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</si>
  <si>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</si>
  <si>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</si>
  <si>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</si>
  <si>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</si>
  <si>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</si>
  <si>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</si>
  <si>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</si>
  <si>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</si>
  <si>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</si>
  <si>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</si>
  <si>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</si>
  <si>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</si>
  <si>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</si>
  <si>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</si>
  <si>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</si>
  <si>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</si>
  <si>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</si>
  <si>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</si>
  <si>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</si>
  <si>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</si>
  <si>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</si>
  <si>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</si>
  <si>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</si>
  <si>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</si>
  <si>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</si>
  <si>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</si>
  <si>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</si>
  <si>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</si>
  <si>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</si>
  <si>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</si>
  <si>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</si>
  <si>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</si>
  <si>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</si>
  <si>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</si>
  <si>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</si>
  <si>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</si>
  <si>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</si>
  <si>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</si>
  <si>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</si>
  <si>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</si>
  <si>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</si>
  <si>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</si>
  <si>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</si>
  <si>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</si>
  <si>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</si>
  <si>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</si>
  <si>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</si>
  <si>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</si>
  <si>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</si>
  <si>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</si>
  <si>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</si>
  <si>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</si>
  <si>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</si>
  <si>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</si>
  <si>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</si>
  <si>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</si>
  <si>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</si>
  <si>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</si>
  <si>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</si>
  <si>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</si>
  <si>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</si>
  <si>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</si>
  <si>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</si>
  <si>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</si>
  <si>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</si>
  <si>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</si>
  <si>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</si>
  <si>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</si>
  <si>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</si>
  <si>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</si>
  <si>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</si>
  <si>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</si>
  <si>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</si>
  <si>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</si>
  <si>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</si>
  <si>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</si>
  <si>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</si>
  <si>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</si>
  <si>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</si>
  <si>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</si>
  <si>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</si>
  <si>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</si>
  <si>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</si>
  <si>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</si>
  <si>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</si>
  <si>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</si>
  <si>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</si>
  <si>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</si>
  <si>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</si>
  <si>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</si>
  <si>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</si>
  <si>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</si>
  <si>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</si>
  <si>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</si>
  <si>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</si>
  <si>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</si>
  <si>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</si>
  <si>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</si>
  <si>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</si>
  <si>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</si>
  <si>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</si>
  <si>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</si>
  <si>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</si>
  <si>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</si>
  <si>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</si>
  <si>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</si>
  <si>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</si>
  <si>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</si>
  <si>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</si>
  <si>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</si>
  <si>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</si>
  <si>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</si>
  <si>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</si>
  <si>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</si>
  <si>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</si>
  <si>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</si>
  <si>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</si>
  <si>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</si>
  <si>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</si>
  <si>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</si>
  <si>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</si>
  <si>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</si>
  <si>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</si>
  <si>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</si>
  <si>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</si>
  <si>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</si>
  <si>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</si>
  <si>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</si>
  <si>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</si>
  <si>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</si>
  <si>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</si>
  <si>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</si>
  <si>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</si>
  <si>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</si>
  <si>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</si>
  <si>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</si>
  <si>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</si>
  <si>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</si>
  <si>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</si>
  <si>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</si>
  <si>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</si>
  <si>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</si>
  <si>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</si>
  <si>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</si>
  <si>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</si>
  <si>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</si>
  <si>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</si>
  <si>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</si>
  <si>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</si>
  <si>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</si>
  <si>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</si>
  <si>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</si>
  <si>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</si>
  <si>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</si>
  <si>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</si>
  <si>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</si>
  <si>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</si>
  <si>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</si>
  <si>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</si>
  <si>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</si>
  <si>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</si>
  <si>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</si>
  <si>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</si>
  <si>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</si>
  <si>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</si>
  <si>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</si>
  <si>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</si>
  <si>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</si>
  <si>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</si>
  <si>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</si>
  <si>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</si>
  <si>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</si>
  <si>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</si>
  <si>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</si>
  <si>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</si>
  <si>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</si>
  <si>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</si>
  <si>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</si>
  <si>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</si>
  <si>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</si>
  <si>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</si>
  <si>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</si>
  <si>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</si>
  <si>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</si>
  <si>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</si>
  <si>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</si>
  <si>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</si>
  <si>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</si>
  <si>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</si>
  <si>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</si>
  <si>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</si>
  <si>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</si>
  <si>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</si>
  <si>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</si>
  <si>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</si>
  <si>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</si>
  <si>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</si>
  <si>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</si>
  <si>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</si>
  <si>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</si>
  <si>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</si>
  <si>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</si>
  <si>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</si>
  <si>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</si>
  <si>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</si>
  <si>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</si>
  <si>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</si>
  <si>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</si>
  <si>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</si>
  <si>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</si>
  <si>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</si>
  <si>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</si>
  <si>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</si>
  <si>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</si>
  <si>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</si>
  <si>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</si>
  <si>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</si>
  <si>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</si>
  <si>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</si>
  <si>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</si>
  <si>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</si>
  <si>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</si>
  <si>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</si>
  <si>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</si>
  <si>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</si>
  <si>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</si>
  <si>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</si>
  <si>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</si>
  <si>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</si>
  <si>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</si>
  <si>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</si>
  <si>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</si>
  <si>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</si>
  <si>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</si>
  <si>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</si>
  <si>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</si>
  <si>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</si>
  <si>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</si>
  <si>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</si>
  <si>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</si>
  <si>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</si>
  <si>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</si>
  <si>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</si>
  <si>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</si>
  <si>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</si>
  <si>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</si>
  <si>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</si>
  <si>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</si>
  <si>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</si>
  <si>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</si>
  <si>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</si>
  <si>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</si>
  <si>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</si>
  <si>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</si>
  <si>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</si>
  <si>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</si>
  <si>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</si>
  <si>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</si>
  <si>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</si>
  <si>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</si>
  <si>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</si>
  <si>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</si>
  <si>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</si>
  <si>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</si>
  <si>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</si>
  <si>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</si>
  <si>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</si>
  <si>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</si>
  <si>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</si>
  <si>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</si>
  <si>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</si>
  <si>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</si>
  <si>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</si>
  <si>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</si>
  <si>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</si>
  <si>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</si>
  <si>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</si>
  <si>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</si>
  <si>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</si>
  <si>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</si>
  <si>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</si>
  <si>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</si>
  <si>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</si>
  <si>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</si>
  <si>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</si>
  <si>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</si>
  <si>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</si>
  <si>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</si>
  <si>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</si>
  <si>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</si>
  <si>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</si>
  <si>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</si>
  <si>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</si>
  <si>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</si>
  <si>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</si>
  <si>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</si>
  <si>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</si>
  <si>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</si>
  <si>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</si>
  <si>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</si>
  <si>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</si>
  <si>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</si>
  <si>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</si>
  <si>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</si>
  <si>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</si>
  <si>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</si>
  <si>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</si>
  <si>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</si>
  <si>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</si>
  <si>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</si>
  <si>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</si>
  <si>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</si>
  <si>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</si>
  <si>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</si>
  <si>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</si>
  <si>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</si>
  <si>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</si>
  <si>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</si>
  <si>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</si>
  <si>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</si>
  <si>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</si>
  <si>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</si>
  <si>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</si>
  <si>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</si>
  <si>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</si>
  <si>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</si>
  <si>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</si>
  <si>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</si>
  <si>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</si>
  <si>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</si>
  <si>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</si>
  <si>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</si>
  <si>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</si>
  <si>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</si>
  <si>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</si>
  <si>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</si>
  <si>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</si>
  <si>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</si>
  <si>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</si>
  <si>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</si>
  <si>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</si>
  <si>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</si>
  <si>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</si>
  <si>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</si>
  <si>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</si>
  <si>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</si>
  <si>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</si>
  <si>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</si>
  <si>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</si>
  <si>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</si>
  <si>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</si>
  <si>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</si>
  <si>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</si>
  <si>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</si>
  <si>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</si>
  <si>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</si>
  <si>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</si>
  <si>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</si>
  <si>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</si>
  <si>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</si>
  <si>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</si>
  <si>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</si>
  <si>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</si>
  <si>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</si>
  <si>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</si>
  <si>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</si>
  <si>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</si>
  <si>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</si>
  <si>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</si>
  <si>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</si>
  <si>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</si>
  <si>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</si>
  <si>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</si>
  <si>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</si>
  <si>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</si>
  <si>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</si>
  <si>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</si>
  <si>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</si>
  <si>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</si>
  <si>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</si>
  <si>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</si>
  <si>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</si>
  <si>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</si>
  <si>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</si>
  <si>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</si>
  <si>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</si>
  <si>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</si>
  <si>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</si>
  <si>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</si>
  <si>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</si>
  <si>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</si>
  <si>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</si>
  <si>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</si>
  <si>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</si>
  <si>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</si>
  <si>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</si>
  <si>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</si>
  <si>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</si>
  <si>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</si>
  <si>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</si>
  <si>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</si>
  <si>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</si>
  <si>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</si>
  <si>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</si>
  <si>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</si>
  <si>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</si>
  <si>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</si>
  <si>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</si>
  <si>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</si>
  <si>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</si>
  <si>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</si>
  <si>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</si>
  <si>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</si>
  <si>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</si>
  <si>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</si>
  <si>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</si>
  <si>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</si>
  <si>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</si>
  <si>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</si>
  <si>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</si>
  <si>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</si>
  <si>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</si>
  <si>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</si>
  <si>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</si>
  <si>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</si>
  <si>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</si>
  <si>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</si>
  <si>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</si>
  <si>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</si>
  <si>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</si>
  <si>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</si>
  <si>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</si>
  <si>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</si>
  <si>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</si>
  <si>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</si>
  <si>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</si>
  <si>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</si>
  <si>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</si>
  <si>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</si>
  <si>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</si>
  <si>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</si>
  <si>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</si>
  <si>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</si>
  <si>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</si>
  <si>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</si>
  <si>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</si>
  <si>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</si>
  <si>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</si>
  <si>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</si>
  <si>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</si>
  <si>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</si>
  <si>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</si>
  <si>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</si>
  <si>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</si>
  <si>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</si>
  <si>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</si>
  <si>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</si>
  <si>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</si>
  <si>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</si>
  <si>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</si>
  <si>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</si>
  <si>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</si>
  <si>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</si>
  <si>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</si>
  <si>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</si>
  <si>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</si>
  <si>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</si>
  <si>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</si>
  <si>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</si>
  <si>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</si>
  <si>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</si>
  <si>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</si>
  <si>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</si>
  <si>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</si>
  <si>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</si>
  <si>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</si>
  <si>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</si>
  <si>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</si>
  <si>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</si>
  <si>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</si>
  <si>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</si>
  <si>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</si>
  <si>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</si>
  <si>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</si>
  <si>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</si>
  <si>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</si>
  <si>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</si>
  <si>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</si>
  <si>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</si>
  <si>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</si>
  <si>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</si>
  <si>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</si>
  <si>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</si>
  <si>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</si>
  <si>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</si>
  <si>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</si>
  <si>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</si>
  <si>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</si>
  <si>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</si>
  <si>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</si>
  <si>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</si>
  <si>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</si>
  <si>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</si>
  <si>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</si>
  <si>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</si>
  <si>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</si>
  <si>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</si>
  <si>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</si>
  <si>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</si>
  <si>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</si>
  <si>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</si>
  <si>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</si>
  <si>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</si>
  <si>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</si>
  <si>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</si>
  <si>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</si>
  <si>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</si>
  <si>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</si>
  <si>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</si>
  <si>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</si>
  <si>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</si>
  <si>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</si>
  <si>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</si>
  <si>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</si>
  <si>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</si>
  <si>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</si>
  <si>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</si>
  <si>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</si>
  <si>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</si>
  <si>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</si>
  <si>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</si>
  <si>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</si>
  <si>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</si>
  <si>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</si>
  <si>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</si>
  <si>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</si>
  <si>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</si>
  <si>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</si>
  <si>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</si>
  <si>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</si>
  <si>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</si>
  <si>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</si>
  <si>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</si>
  <si>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</si>
  <si>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</si>
  <si>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</si>
  <si>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</si>
  <si>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</si>
  <si>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</si>
  <si>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</si>
  <si>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</si>
  <si>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</si>
  <si>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</si>
  <si>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</si>
  <si>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</si>
  <si>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</si>
  <si>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</si>
  <si>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</si>
  <si>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</si>
  <si>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</si>
  <si>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</si>
  <si>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</si>
  <si>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</si>
  <si>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</si>
  <si>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</si>
  <si>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</si>
  <si>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</si>
  <si>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</si>
  <si>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</si>
  <si>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</si>
  <si>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</si>
  <si>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</si>
  <si>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</si>
  <si>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</si>
  <si>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</si>
  <si>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</si>
  <si>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</si>
  <si>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</si>
  <si>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</si>
  <si>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</si>
  <si>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</si>
  <si>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</si>
  <si>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</si>
  <si>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</si>
  <si>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</si>
  <si>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</si>
  <si>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</si>
  <si>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</si>
  <si>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</si>
  <si>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</si>
  <si>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</si>
  <si>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</si>
  <si>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</si>
  <si>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</si>
  <si>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</si>
  <si>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</si>
  <si>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</si>
  <si>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</si>
  <si>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</si>
  <si>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</si>
  <si>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</si>
  <si>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</si>
  <si>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</si>
  <si>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</si>
  <si>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</si>
  <si>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</si>
  <si>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</si>
  <si>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</si>
  <si>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</si>
  <si>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</si>
  <si>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</si>
  <si>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</si>
  <si>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</si>
  <si>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</si>
  <si>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</si>
  <si>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</si>
  <si>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</si>
  <si>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</si>
  <si>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</si>
  <si>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</si>
  <si>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</si>
  <si>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</si>
  <si>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</si>
  <si>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</si>
  <si>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</si>
  <si>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</si>
  <si>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</si>
  <si>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</si>
  <si>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</si>
  <si>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</si>
  <si>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</si>
  <si>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</si>
  <si>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</si>
  <si>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</si>
  <si>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</si>
  <si>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</si>
  <si>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</si>
  <si>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</si>
  <si>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</si>
  <si>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</si>
  <si>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</si>
  <si>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</si>
  <si>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</si>
  <si>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</si>
  <si>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</si>
  <si>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</si>
  <si>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</si>
  <si>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</si>
  <si>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</si>
  <si>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</si>
  <si>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</si>
  <si>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</si>
  <si>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</si>
  <si>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</si>
  <si>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</si>
  <si>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</si>
  <si>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</si>
  <si>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</si>
  <si>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</si>
  <si>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</si>
  <si>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</si>
  <si>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</si>
  <si>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</si>
  <si>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</si>
  <si>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</si>
  <si>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</si>
  <si>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</si>
  <si>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</si>
  <si>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</si>
  <si>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</si>
  <si>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</si>
  <si>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</si>
  <si>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</si>
  <si>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</si>
  <si>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</si>
  <si>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</si>
  <si>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</si>
  <si>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</si>
  <si>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</si>
  <si>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</si>
  <si>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</si>
  <si>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</si>
  <si>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</si>
  <si>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</si>
  <si>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</si>
  <si>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</si>
  <si>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</si>
  <si>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</si>
  <si>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</si>
  <si>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</si>
  <si>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</si>
  <si>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</si>
  <si>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</si>
  <si>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</si>
  <si>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</si>
  <si>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</si>
  <si>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</si>
  <si>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</si>
  <si>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</si>
  <si>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</si>
  <si>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</si>
  <si>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</si>
  <si>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</si>
  <si>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</si>
  <si>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</si>
  <si>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</si>
  <si>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</si>
  <si>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</si>
  <si>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</si>
  <si>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</si>
  <si>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</si>
  <si>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</si>
  <si>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</si>
  <si>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</si>
  <si>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</si>
  <si>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</si>
  <si>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</si>
  <si>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</si>
  <si>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</si>
  <si>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</si>
  <si>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</si>
  <si>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</si>
  <si>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</si>
  <si>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</si>
  <si>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</si>
  <si>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</si>
  <si>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</si>
  <si>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</si>
  <si>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</si>
  <si>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</si>
  <si>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</si>
  <si>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</si>
  <si>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</si>
  <si>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</si>
  <si>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</si>
  <si>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</si>
  <si>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</si>
  <si>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</si>
  <si>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</si>
  <si>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</si>
  <si>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</si>
  <si>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</si>
  <si>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</si>
  <si>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</si>
  <si>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</si>
  <si>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</si>
  <si>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</si>
  <si>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</si>
  <si>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</si>
  <si>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</si>
  <si>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</si>
  <si>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</si>
  <si>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</si>
  <si>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</si>
  <si>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</si>
  <si>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</si>
  <si>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</si>
  <si>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</si>
  <si>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</si>
  <si>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</si>
  <si>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</si>
  <si>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</si>
  <si>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</si>
  <si>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</si>
  <si>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</si>
  <si>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</si>
  <si>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</si>
  <si>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</si>
  <si>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</si>
  <si>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</si>
  <si>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</si>
  <si>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</si>
  <si>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</si>
  <si>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</si>
  <si>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</si>
  <si>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</si>
  <si>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</si>
  <si>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</si>
  <si>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</si>
  <si>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</si>
  <si>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</si>
  <si>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</si>
  <si>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</si>
  <si>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</si>
  <si>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</si>
  <si>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</si>
  <si>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</si>
  <si>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</si>
  <si>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</si>
  <si>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</si>
  <si>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</si>
  <si>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</si>
  <si>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</si>
  <si>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</si>
  <si>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</si>
  <si>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</si>
  <si>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</si>
  <si>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</si>
  <si>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</si>
  <si>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</si>
  <si>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</si>
  <si>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</si>
  <si>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</si>
  <si>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</si>
  <si>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</si>
  <si>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</si>
  <si>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</si>
  <si>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</si>
  <si>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</si>
  <si>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</si>
  <si>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</si>
  <si>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</si>
  <si>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</si>
  <si>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</si>
  <si>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</si>
  <si>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</si>
  <si>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</si>
  <si>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</si>
  <si>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</si>
  <si>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</si>
  <si>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</si>
  <si>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</si>
  <si>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</si>
  <si>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</si>
  <si>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</si>
  <si>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</si>
  <si>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</si>
  <si>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</si>
  <si>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</si>
  <si>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</si>
  <si>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</si>
  <si>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</si>
  <si>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</si>
  <si>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</si>
  <si>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</si>
  <si>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</si>
  <si>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</si>
  <si>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</si>
  <si>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</si>
  <si>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</si>
  <si>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</si>
  <si>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</si>
  <si>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</si>
  <si>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</si>
  <si>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</si>
  <si>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</si>
  <si>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</si>
  <si>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</si>
  <si>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</si>
  <si>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</si>
  <si>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</si>
  <si>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</si>
  <si>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</si>
  <si>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</si>
  <si>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</si>
  <si>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</si>
  <si>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</si>
  <si>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</si>
  <si>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</si>
  <si>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</si>
  <si>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</si>
  <si>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</si>
  <si>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</si>
  <si>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</si>
  <si>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</si>
  <si>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</si>
  <si>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</si>
  <si>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</si>
  <si>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</si>
  <si>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</si>
  <si>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</si>
  <si>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</si>
  <si>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</si>
  <si>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</si>
  <si>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</si>
  <si>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</si>
  <si>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</si>
  <si>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</si>
  <si>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</si>
  <si>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</si>
  <si>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</si>
  <si>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</si>
  <si>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</si>
  <si>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</si>
  <si>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</si>
  <si>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</si>
  <si>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</si>
  <si>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</si>
  <si>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</si>
  <si>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</si>
  <si>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</si>
  <si>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</si>
  <si>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</si>
  <si>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</si>
  <si>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</si>
  <si>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</si>
  <si>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</si>
  <si>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</si>
  <si>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</si>
  <si>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</si>
  <si>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</si>
  <si>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</si>
  <si>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</si>
  <si>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</si>
  <si>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</si>
  <si>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</si>
  <si>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</si>
  <si>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</si>
  <si>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</si>
  <si>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</si>
  <si>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</si>
  <si>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</si>
  <si>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</si>
  <si>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</si>
  <si>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</si>
  <si>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</si>
  <si>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</si>
  <si>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</si>
  <si>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</si>
  <si>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</si>
  <si>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</si>
  <si>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</si>
  <si>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</si>
  <si>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</si>
  <si>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</si>
  <si>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</si>
  <si>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</si>
  <si>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</si>
  <si>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</si>
  <si>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</si>
  <si>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</si>
  <si>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</si>
  <si>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</si>
  <si>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</si>
  <si>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</si>
  <si>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</si>
  <si>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</si>
  <si>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</si>
  <si>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</si>
  <si>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</si>
  <si>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</si>
  <si>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</si>
  <si>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</si>
  <si>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</si>
  <si>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</si>
  <si>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</si>
  <si>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</si>
  <si>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</si>
  <si>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</si>
  <si>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</si>
  <si>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</si>
  <si>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</si>
  <si>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</si>
  <si>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</si>
  <si>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</si>
  <si>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</si>
  <si>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</si>
  <si>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</si>
  <si>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</si>
  <si>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</si>
  <si>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</si>
  <si>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</si>
  <si>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</si>
  <si>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</si>
  <si>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</si>
  <si>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</si>
  <si>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</si>
  <si>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</si>
  <si>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</si>
  <si>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</si>
  <si>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</si>
  <si>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</si>
  <si>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</si>
  <si>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</si>
  <si>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</si>
  <si>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</si>
  <si>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</si>
  <si>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</si>
  <si>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</si>
  <si>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</si>
  <si>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</si>
  <si>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</si>
  <si>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</si>
  <si>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</si>
  <si>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</si>
  <si>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</si>
  <si>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</si>
  <si>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</si>
  <si>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</si>
  <si>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</si>
  <si>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</si>
  <si>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</si>
  <si>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</si>
  <si>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</si>
  <si>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</si>
  <si>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</si>
  <si>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</si>
  <si>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</si>
  <si>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</si>
  <si>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</si>
  <si>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</si>
  <si>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</si>
  <si>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</si>
  <si>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</si>
  <si>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</si>
  <si>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</si>
  <si>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</si>
  <si>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</si>
  <si>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</si>
  <si>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</si>
  <si>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</si>
  <si>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</si>
  <si>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</si>
  <si>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</si>
  <si>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</si>
  <si>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</si>
  <si>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</si>
  <si>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</si>
  <si>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</si>
  <si>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</si>
  <si>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</si>
  <si>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</si>
  <si>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</si>
  <si>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</si>
  <si>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</si>
  <si>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</si>
  <si>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</si>
  <si>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</si>
  <si>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</si>
  <si>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</si>
  <si>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</si>
  <si>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</si>
  <si>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</si>
  <si>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</si>
  <si>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</si>
  <si>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</si>
  <si>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</si>
  <si>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</si>
  <si>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</si>
  <si>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</si>
  <si>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</si>
  <si>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</si>
  <si>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</si>
  <si>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</si>
  <si>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</si>
  <si>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</si>
  <si>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</si>
  <si>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</si>
  <si>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</si>
  <si>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</si>
  <si>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</si>
  <si>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</si>
  <si>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</si>
  <si>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</si>
  <si>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</si>
  <si>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</si>
  <si>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</si>
  <si>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</si>
  <si>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</si>
  <si>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</si>
  <si>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</si>
  <si>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</si>
  <si>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</si>
  <si>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</si>
  <si>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</si>
  <si>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</si>
  <si>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</si>
  <si>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</si>
  <si>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</si>
  <si>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</si>
  <si>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</si>
  <si>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</si>
  <si>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</si>
  <si>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</si>
  <si>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</si>
  <si>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</si>
  <si>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</si>
  <si>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</si>
  <si>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</si>
  <si>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</si>
  <si>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</si>
  <si>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</si>
  <si>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</si>
  <si>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</si>
  <si>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</si>
  <si>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</si>
  <si>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</si>
  <si>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</si>
  <si>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</si>
  <si>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</si>
  <si>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</si>
  <si>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</si>
  <si>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</si>
  <si>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</si>
  <si>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</si>
  <si>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</si>
  <si>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</si>
  <si>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</si>
  <si>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</si>
  <si>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</si>
  <si>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</si>
  <si>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</si>
  <si>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</si>
  <si>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</si>
  <si>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</si>
  <si>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</si>
  <si>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</si>
  <si>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</si>
  <si>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</si>
  <si>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</si>
  <si>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</si>
  <si>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</si>
  <si>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</si>
  <si>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</si>
  <si>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</si>
  <si>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</si>
  <si>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</si>
  <si>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</si>
  <si>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</si>
  <si>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</si>
  <si>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</si>
  <si>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</si>
  <si>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</si>
  <si>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</si>
  <si>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</si>
  <si>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</si>
  <si>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</si>
  <si>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</si>
  <si>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</si>
  <si>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</si>
  <si>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</si>
  <si>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</si>
  <si>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</si>
  <si>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</si>
  <si>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</si>
  <si>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</si>
  <si>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</si>
  <si>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</si>
  <si>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</si>
  <si>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</si>
  <si>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</si>
  <si>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</si>
  <si>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</si>
  <si>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</si>
  <si>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</si>
  <si>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</si>
  <si>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</si>
  <si>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</si>
  <si>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</si>
  <si>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</si>
  <si>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</si>
  <si>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</si>
  <si>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</si>
  <si>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</si>
  <si>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</si>
  <si>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</si>
  <si>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</si>
  <si>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</si>
  <si>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</si>
  <si>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</si>
  <si>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</si>
  <si>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</si>
  <si>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</si>
  <si>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</si>
  <si>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</si>
  <si>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</si>
  <si>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</si>
  <si>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</si>
  <si>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</si>
  <si>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</si>
  <si>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</si>
  <si>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</si>
  <si>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</si>
  <si>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</si>
  <si>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</si>
  <si>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</si>
  <si>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</si>
  <si>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</si>
  <si>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</si>
  <si>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</si>
  <si>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</si>
  <si>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</si>
  <si>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</si>
  <si>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</si>
  <si>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</si>
  <si>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</si>
  <si>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</si>
  <si>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</si>
  <si>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</si>
  <si>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</si>
  <si>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</si>
  <si>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</si>
  <si>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</si>
  <si>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</si>
  <si>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</si>
  <si>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</si>
  <si>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</si>
  <si>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</si>
  <si>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</si>
  <si>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</si>
  <si>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</si>
  <si>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</si>
  <si>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</si>
  <si>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</si>
  <si>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</si>
  <si>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</si>
  <si>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</si>
  <si>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</si>
  <si>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</si>
  <si>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</si>
  <si>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</si>
  <si>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</si>
  <si>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</si>
  <si>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</si>
  <si>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</si>
  <si>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</si>
  <si>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</si>
  <si>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</si>
  <si>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</si>
  <si>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</si>
  <si>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</si>
  <si>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</si>
  <si>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</si>
  <si>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</si>
  <si>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</si>
  <si>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</si>
  <si>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</si>
  <si>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</si>
  <si>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</si>
  <si>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</si>
  <si>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</si>
  <si>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</si>
  <si>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</si>
  <si>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</si>
  <si>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</si>
  <si>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</si>
  <si>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</si>
  <si>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</si>
  <si>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</si>
  <si>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</si>
  <si>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</si>
  <si>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</si>
  <si>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</si>
  <si>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</si>
  <si>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</si>
  <si>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</si>
  <si>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</si>
  <si>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</si>
  <si>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</si>
  <si>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</si>
  <si>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</si>
  <si>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</si>
  <si>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</si>
  <si>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</si>
  <si>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</si>
  <si>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</si>
  <si>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</si>
  <si>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</si>
  <si>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</si>
  <si>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</si>
  <si>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</si>
  <si>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</si>
  <si>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</si>
  <si>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</si>
  <si>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</si>
  <si>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</si>
  <si>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</si>
  <si>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</si>
  <si>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</si>
  <si>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</si>
  <si>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</si>
  <si>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</si>
  <si>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</si>
  <si>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</si>
  <si>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</si>
  <si>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</si>
  <si>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</si>
  <si>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</si>
  <si>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</si>
  <si>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</si>
  <si>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</si>
  <si>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</si>
  <si>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</si>
  <si>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</si>
  <si>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</si>
  <si>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</si>
  <si>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</si>
  <si>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</si>
  <si>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</si>
  <si>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</si>
  <si>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</si>
  <si>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</si>
  <si>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</si>
  <si>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</si>
  <si>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</si>
  <si>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</si>
  <si>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</si>
  <si>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</si>
  <si>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</si>
  <si>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</si>
  <si>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</si>
  <si>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</si>
  <si>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</si>
  <si>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</si>
  <si>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</si>
  <si>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</si>
  <si>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</si>
  <si>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</si>
  <si>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</si>
  <si>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</si>
  <si>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</si>
  <si>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</si>
  <si>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</si>
  <si>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</si>
  <si>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</si>
  <si>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</si>
  <si>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</si>
  <si>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</si>
  <si>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</si>
  <si>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</si>
  <si>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</si>
  <si>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</si>
  <si>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</si>
  <si>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</si>
  <si>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</si>
  <si>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</si>
  <si>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</si>
  <si>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</si>
  <si>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</si>
  <si>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</si>
  <si>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</si>
  <si>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</si>
  <si>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</si>
  <si>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</si>
  <si>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</si>
  <si>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</si>
  <si>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</si>
  <si>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</si>
  <si>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</si>
  <si>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</si>
  <si>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</si>
  <si>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</si>
  <si>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</si>
  <si>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</si>
  <si>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</si>
  <si>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</si>
  <si>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</si>
  <si>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</si>
  <si>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</si>
  <si>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</si>
  <si>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</si>
  <si>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</si>
  <si>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</si>
  <si>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</si>
  <si>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</si>
  <si>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</si>
  <si>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</si>
  <si>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</si>
  <si>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</si>
  <si>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</si>
  <si>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</si>
  <si>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</si>
  <si>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</si>
  <si>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</si>
  <si>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</si>
  <si>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</si>
  <si>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</si>
  <si>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</si>
  <si>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</si>
  <si>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</si>
  <si>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</si>
  <si>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</si>
  <si>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</si>
  <si>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</si>
  <si>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</si>
  <si>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</si>
  <si>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</si>
  <si>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</si>
  <si>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</si>
  <si>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</si>
  <si>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</si>
  <si>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</si>
  <si>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</si>
  <si>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</si>
  <si>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</si>
  <si>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</si>
  <si>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</si>
  <si>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</si>
  <si>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</si>
  <si>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</si>
  <si>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</si>
  <si>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</si>
  <si>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</si>
  <si>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</si>
  <si>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</si>
  <si>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</si>
  <si>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</si>
  <si>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</si>
  <si>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</si>
  <si>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</si>
  <si>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</si>
  <si>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</si>
  <si>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</si>
  <si>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</si>
  <si>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</si>
  <si>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</si>
  <si>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</si>
  <si>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</si>
  <si>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</si>
  <si>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</si>
  <si>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</si>
  <si>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</si>
  <si>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</si>
  <si>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</si>
  <si>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</si>
  <si>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</si>
  <si>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</si>
  <si>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</si>
  <si>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</si>
  <si>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</si>
  <si>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</si>
  <si>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</si>
  <si>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</si>
  <si>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</si>
  <si>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</si>
  <si>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</si>
  <si>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</si>
  <si>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</si>
  <si>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</si>
  <si>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</si>
  <si>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</si>
  <si>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</si>
  <si>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</si>
  <si>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</si>
  <si>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</si>
  <si>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</si>
  <si>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</si>
  <si>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</si>
  <si>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</si>
  <si>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</si>
  <si>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</si>
  <si>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</si>
  <si>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</si>
  <si>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</si>
  <si>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</si>
  <si>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</si>
  <si>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</si>
  <si>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</si>
  <si>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</si>
  <si>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</si>
  <si>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</si>
  <si>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</si>
  <si>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</si>
  <si>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</si>
  <si>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</si>
  <si>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</si>
  <si>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</si>
  <si>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</si>
  <si>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</si>
  <si>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</si>
  <si>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</si>
  <si>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</si>
  <si>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</si>
  <si>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</si>
  <si>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</si>
  <si>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</si>
  <si>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</si>
  <si>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</si>
  <si>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</si>
  <si>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</si>
  <si>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</si>
  <si>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</si>
  <si>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</si>
  <si>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</si>
  <si>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</si>
  <si>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</si>
  <si>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</si>
  <si>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</si>
  <si>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</si>
  <si>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</si>
  <si>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</si>
  <si>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</si>
  <si>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</si>
  <si>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</si>
  <si>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</si>
  <si>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</si>
  <si>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</si>
  <si>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</si>
  <si>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</si>
  <si>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</si>
  <si>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</si>
  <si>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</si>
  <si>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</si>
  <si>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</si>
  <si>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</si>
  <si>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</si>
  <si>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</si>
  <si>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</si>
  <si>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</si>
  <si>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</si>
  <si>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</si>
  <si>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</si>
  <si>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</si>
  <si>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</si>
  <si>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</si>
  <si>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</si>
  <si>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</si>
  <si>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</si>
  <si>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</si>
  <si>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</si>
  <si>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</si>
  <si>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</si>
  <si>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</si>
  <si>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</si>
  <si>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</si>
  <si>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</si>
  <si>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</si>
  <si>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</si>
  <si>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</si>
  <si>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</si>
  <si>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</si>
  <si>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</si>
  <si>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</si>
  <si>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</si>
  <si>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</si>
  <si>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</si>
  <si>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</si>
  <si>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</si>
  <si>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</si>
  <si>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</si>
  <si>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</si>
  <si>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</si>
  <si>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</si>
  <si>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</si>
  <si>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</si>
  <si>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</si>
  <si>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</si>
  <si>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</si>
  <si>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</si>
  <si>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</si>
  <si>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</si>
  <si>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</si>
  <si>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</si>
  <si>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</si>
  <si>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</si>
  <si>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</si>
  <si>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</si>
  <si>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</si>
  <si>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</si>
  <si>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</si>
  <si>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</si>
  <si>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</si>
  <si>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</si>
  <si>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</si>
  <si>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</si>
  <si>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</si>
  <si>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</si>
  <si>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</si>
  <si>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</si>
  <si>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</si>
  <si>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</si>
  <si>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</si>
  <si>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</si>
  <si>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</si>
  <si>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</si>
  <si>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</si>
  <si>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</si>
  <si>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</si>
  <si>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</si>
  <si>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</si>
  <si>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</si>
  <si>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</si>
  <si>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</si>
  <si>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</si>
  <si>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</si>
  <si>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</si>
  <si>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</si>
  <si>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</si>
  <si>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</si>
  <si>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</si>
  <si>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</si>
  <si>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</si>
  <si>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</si>
  <si>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</si>
  <si>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</si>
  <si>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</si>
  <si>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</si>
  <si>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</si>
  <si>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</si>
  <si>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</si>
  <si>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</si>
  <si>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</si>
  <si>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</si>
  <si>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</si>
  <si>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</si>
  <si>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</si>
  <si>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</si>
  <si>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</si>
  <si>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</si>
  <si>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</si>
  <si>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</si>
  <si>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</si>
  <si>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</si>
  <si>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</si>
  <si>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</si>
  <si>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</si>
  <si>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</si>
  <si>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</si>
  <si>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</si>
  <si>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</si>
  <si>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</si>
  <si>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</si>
  <si>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</si>
  <si>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</si>
  <si>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</si>
  <si>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</si>
  <si>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</si>
  <si>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</si>
  <si>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</si>
  <si>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</si>
  <si>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</si>
  <si>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</si>
  <si>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</si>
  <si>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</si>
  <si>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</si>
  <si>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</si>
  <si>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</si>
  <si>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</si>
  <si>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</si>
  <si>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</si>
  <si>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</si>
  <si>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</si>
  <si>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</si>
  <si>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</si>
  <si>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</si>
  <si>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</si>
  <si>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</si>
  <si>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</si>
  <si>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</si>
  <si>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</si>
  <si>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</si>
  <si>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</si>
  <si>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</si>
  <si>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</si>
  <si>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</si>
  <si>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</si>
  <si>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</si>
  <si>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</si>
  <si>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</si>
  <si>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</si>
  <si>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</si>
  <si>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</si>
  <si>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</si>
  <si>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</si>
  <si>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</si>
  <si>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</si>
  <si>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</si>
  <si>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</si>
  <si>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</si>
  <si>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</si>
  <si>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</si>
  <si>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</si>
  <si>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</si>
  <si>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</si>
  <si>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</si>
  <si>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</si>
  <si>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</si>
  <si>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</si>
  <si>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</si>
  <si>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</si>
  <si>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</si>
  <si>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</si>
  <si>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</si>
  <si>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</si>
  <si>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</si>
  <si>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</si>
  <si>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</si>
  <si>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</si>
  <si>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</si>
  <si>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</si>
  <si>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</si>
  <si>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</si>
  <si>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</si>
  <si>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</si>
  <si>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</si>
  <si>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</si>
  <si>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</si>
  <si>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</si>
  <si>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</si>
  <si>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</si>
  <si>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</si>
  <si>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</si>
  <si>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</si>
  <si>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</si>
  <si>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</si>
  <si>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</si>
  <si>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</si>
  <si>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</si>
  <si>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</si>
  <si>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</si>
  <si>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</si>
  <si>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</si>
  <si>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</si>
  <si>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</si>
  <si>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</si>
  <si>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</si>
  <si>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</si>
  <si>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</si>
  <si>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</si>
  <si>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</si>
  <si>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</si>
  <si>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</si>
  <si>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</si>
  <si>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</si>
  <si>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</si>
  <si>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</si>
  <si>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</si>
  <si>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</si>
  <si>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</si>
  <si>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</si>
  <si>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</si>
  <si>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</si>
  <si>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</si>
  <si>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</si>
  <si>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</si>
  <si>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</si>
  <si>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</si>
  <si>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</si>
  <si>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</si>
  <si>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</si>
  <si>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</si>
  <si>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</si>
  <si>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</si>
  <si>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</si>
  <si>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</si>
  <si>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</si>
  <si>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</si>
  <si>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</si>
  <si>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</si>
  <si>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</si>
  <si>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</si>
  <si>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</si>
  <si>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</si>
  <si>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</si>
  <si>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</si>
  <si>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</si>
  <si>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</si>
  <si>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</si>
  <si>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</si>
  <si>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</si>
  <si>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</si>
  <si>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</si>
  <si>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</si>
  <si>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</si>
  <si>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</si>
  <si>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</si>
  <si>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</si>
  <si>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</si>
  <si>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</si>
  <si>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</si>
  <si>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</si>
  <si>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</si>
  <si>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</si>
  <si>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</si>
  <si>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</si>
  <si>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</si>
  <si>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</si>
  <si>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</si>
  <si>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</si>
  <si>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</si>
  <si>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</si>
  <si>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</si>
  <si>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</si>
  <si>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</si>
  <si>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</si>
  <si>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</si>
  <si>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</si>
  <si>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</si>
  <si>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</si>
  <si>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</si>
  <si>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</si>
  <si>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</si>
  <si>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</si>
  <si>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</si>
  <si>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</si>
  <si>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</si>
  <si>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</si>
  <si>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</si>
  <si>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</si>
  <si>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</si>
  <si>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</si>
  <si>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</si>
  <si>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</si>
  <si>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</si>
  <si>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</si>
  <si>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</si>
  <si>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</si>
  <si>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</si>
  <si>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</si>
  <si>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</si>
  <si>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</si>
  <si>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</si>
  <si>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</si>
  <si>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</si>
  <si>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</si>
  <si>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</si>
  <si>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</si>
  <si>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</si>
  <si>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</si>
  <si>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</si>
  <si>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</si>
  <si>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</si>
  <si>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</si>
  <si>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</si>
  <si>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</si>
  <si>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</si>
  <si>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</si>
  <si>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</si>
  <si>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</si>
  <si>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</si>
  <si>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</si>
  <si>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</si>
  <si>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</si>
  <si>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</si>
  <si>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</si>
  <si>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</si>
  <si>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</si>
  <si>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</si>
  <si>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</si>
  <si>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</si>
  <si>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</si>
  <si>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</si>
  <si>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</si>
  <si>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</si>
  <si>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</si>
  <si>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</si>
  <si>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</si>
  <si>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</si>
  <si>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</si>
  <si>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</si>
  <si>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</si>
  <si>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</si>
  <si>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</si>
  <si>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</si>
  <si>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</si>
  <si>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</si>
  <si>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</si>
  <si>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</si>
  <si>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</si>
  <si>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</si>
  <si>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</si>
  <si>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</si>
  <si>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</si>
  <si>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</si>
  <si>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</si>
  <si>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</si>
  <si>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</si>
  <si>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</si>
  <si>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</si>
  <si>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</si>
  <si>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</si>
  <si>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</si>
  <si>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</si>
  <si>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</si>
  <si>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</si>
  <si>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</si>
  <si>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</si>
  <si>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</si>
  <si>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</si>
  <si>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</si>
  <si>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</si>
  <si>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</si>
  <si>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</si>
  <si>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</si>
  <si>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</si>
  <si>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</si>
  <si>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</si>
  <si>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</si>
  <si>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</si>
  <si>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</si>
  <si>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</si>
  <si>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</si>
  <si>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</si>
  <si>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</si>
  <si>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</si>
  <si>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</si>
  <si>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</si>
  <si>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</si>
  <si>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</si>
  <si>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</si>
  <si>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</si>
  <si>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</si>
  <si>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</si>
  <si>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</si>
  <si>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</si>
  <si>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</si>
  <si>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</si>
  <si>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</si>
  <si>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</si>
  <si>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</si>
  <si>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</si>
  <si>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</si>
  <si>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</si>
  <si>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</si>
  <si>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</si>
  <si>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</si>
  <si>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</si>
  <si>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</si>
  <si>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</si>
  <si>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</si>
  <si>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</si>
  <si>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</si>
  <si>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</si>
  <si>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</si>
  <si>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</si>
  <si>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</si>
  <si>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</si>
  <si>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</si>
  <si>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</si>
  <si>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</si>
  <si>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</si>
  <si>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</si>
  <si>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</si>
  <si>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</si>
  <si>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</si>
  <si>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</si>
  <si>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</si>
  <si>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</si>
  <si>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</si>
  <si>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</si>
  <si>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</si>
  <si>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</si>
  <si>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</si>
  <si>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</si>
  <si>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</si>
  <si>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</si>
  <si>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</si>
  <si>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</si>
  <si>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</si>
  <si>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</si>
  <si>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</si>
  <si>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</si>
  <si>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</si>
  <si>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</si>
  <si>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</si>
  <si>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</si>
  <si>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</si>
  <si>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</si>
  <si>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</si>
  <si>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</si>
  <si>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</si>
  <si>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</si>
  <si>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</si>
  <si>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</si>
  <si>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</si>
  <si>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</si>
  <si>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</si>
  <si>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</si>
  <si>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</si>
  <si>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</si>
  <si>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</si>
  <si>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</si>
  <si>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</si>
  <si>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</si>
  <si>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</si>
  <si>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</si>
  <si>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</si>
  <si>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</si>
  <si>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</si>
  <si>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</si>
  <si>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</si>
  <si>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</si>
  <si>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</si>
  <si>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</si>
  <si>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</si>
  <si>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</si>
  <si>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</si>
  <si>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</si>
  <si>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</si>
  <si>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</si>
  <si>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</si>
  <si>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</si>
  <si>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</si>
  <si>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</si>
  <si>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</si>
  <si>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</si>
  <si>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</si>
  <si>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</si>
  <si>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</si>
  <si>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</si>
  <si>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</si>
  <si>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</si>
  <si>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</si>
  <si>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</si>
  <si>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</si>
  <si>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</si>
  <si>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</si>
  <si>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</si>
  <si>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</si>
  <si>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</si>
  <si>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</si>
  <si>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</si>
  <si>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</si>
  <si>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</si>
  <si>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</si>
  <si>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</si>
  <si>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</si>
  <si>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</si>
  <si>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</si>
  <si>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</si>
  <si>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</si>
  <si>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</si>
  <si>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</si>
  <si>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</si>
  <si>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</si>
  <si>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</si>
  <si>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</si>
  <si>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</si>
  <si>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</si>
  <si>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</si>
  <si>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</si>
  <si>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</si>
  <si>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</si>
  <si>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</si>
  <si>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</si>
  <si>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</si>
  <si>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</si>
  <si>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</si>
  <si>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</si>
  <si>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</si>
  <si>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</si>
  <si>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</si>
  <si>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</si>
  <si>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</si>
  <si>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</si>
  <si>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</si>
  <si>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</si>
  <si>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</si>
  <si>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</si>
  <si>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</si>
  <si>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</si>
  <si>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</si>
  <si>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</si>
  <si>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</si>
  <si>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</si>
  <si>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</si>
  <si>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</si>
  <si>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</si>
  <si>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</si>
  <si>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</si>
  <si>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</si>
  <si>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</si>
  <si>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</si>
  <si>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</si>
  <si>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</si>
  <si>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</si>
  <si>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</si>
  <si>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</si>
  <si>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</si>
  <si>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</si>
  <si>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</si>
  <si>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</si>
  <si>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</si>
  <si>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</si>
  <si>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</si>
  <si>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</si>
  <si>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</si>
  <si>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</si>
  <si>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</si>
  <si>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</si>
  <si>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</si>
  <si>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</si>
  <si>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</si>
  <si>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</si>
  <si>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</si>
  <si>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</si>
  <si>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</si>
  <si>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</si>
  <si>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</si>
  <si>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</si>
  <si>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</si>
  <si>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</si>
  <si>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</si>
  <si>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</si>
  <si>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</si>
  <si>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</si>
  <si>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</si>
  <si>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</si>
  <si>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</si>
  <si>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</si>
  <si>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</si>
  <si>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</si>
  <si>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</si>
  <si>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</si>
  <si>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</si>
  <si>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</si>
  <si>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</si>
  <si>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</si>
  <si>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</si>
  <si>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</si>
  <si>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</si>
  <si>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</si>
  <si>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</si>
  <si>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</si>
  <si>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</si>
  <si>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</si>
  <si>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</si>
  <si>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</si>
  <si>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</si>
  <si>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</si>
  <si>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</si>
  <si>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</si>
  <si>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</si>
  <si>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</si>
  <si>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</si>
  <si>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</si>
  <si>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</si>
  <si>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</si>
  <si>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</si>
  <si>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</si>
  <si>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</si>
  <si>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</si>
  <si>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</si>
  <si>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</si>
  <si>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</si>
  <si>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</si>
  <si>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</si>
  <si>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</si>
  <si>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</si>
  <si>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</si>
  <si>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</si>
  <si>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</si>
  <si>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</si>
  <si>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</si>
  <si>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</si>
  <si>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</si>
  <si>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</si>
  <si>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</si>
  <si>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</si>
  <si>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</si>
  <si>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</si>
  <si>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</si>
  <si>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</si>
  <si>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</si>
  <si>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</si>
  <si>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</si>
  <si>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</si>
  <si>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</si>
  <si>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</si>
  <si>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</si>
  <si>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</si>
  <si>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</si>
  <si>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</si>
  <si>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</si>
  <si>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</si>
  <si>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</si>
  <si>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</si>
  <si>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</si>
  <si>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</si>
  <si>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</si>
  <si>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</si>
  <si>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</si>
  <si>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</si>
  <si>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</si>
  <si>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</si>
  <si>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</si>
  <si>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</si>
  <si>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</si>
  <si>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</si>
  <si>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</si>
  <si>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</si>
  <si>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</si>
  <si>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</si>
  <si>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</si>
  <si>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</si>
  <si>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</si>
  <si>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</si>
  <si>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</si>
  <si>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</si>
  <si>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</si>
  <si>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</si>
  <si>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</si>
  <si>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</si>
  <si>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</si>
  <si>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</si>
  <si>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</si>
  <si>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</si>
  <si>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</si>
  <si>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</si>
  <si>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</si>
  <si>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</si>
  <si>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</si>
  <si>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</si>
  <si>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</si>
  <si>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</si>
  <si>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</si>
  <si>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</si>
  <si>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</si>
  <si>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</si>
  <si>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</si>
  <si>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</si>
  <si>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</si>
  <si>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</si>
  <si>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</si>
  <si>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</si>
  <si>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</si>
  <si>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</si>
  <si>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</si>
  <si>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</si>
  <si>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</si>
  <si>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</si>
  <si>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</si>
  <si>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</si>
  <si>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</si>
  <si>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</si>
  <si>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</si>
  <si>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</si>
  <si>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</si>
  <si>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</si>
  <si>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</si>
  <si>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</si>
  <si>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</si>
  <si>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</si>
  <si>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</si>
  <si>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</si>
  <si>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</si>
  <si>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</si>
  <si>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</si>
  <si>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</si>
  <si>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</si>
  <si>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</si>
  <si>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</si>
  <si>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</si>
  <si>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</si>
  <si>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</si>
  <si>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</si>
  <si>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</si>
  <si>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</si>
  <si>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</si>
  <si>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</si>
  <si>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</si>
  <si>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</si>
  <si>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</si>
  <si>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</si>
  <si>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</si>
  <si>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</si>
  <si>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</si>
  <si>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</si>
  <si>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</si>
  <si>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</si>
  <si>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</si>
  <si>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</si>
  <si>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</si>
  <si>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</si>
  <si>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</si>
  <si>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</si>
  <si>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</si>
  <si>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</si>
  <si>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</si>
  <si>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</si>
  <si>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</si>
  <si>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</si>
  <si>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</si>
  <si>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</si>
  <si>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</si>
  <si>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</si>
  <si>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</si>
  <si>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</si>
  <si>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</si>
  <si>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</si>
  <si>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</si>
  <si>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</si>
  <si>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</si>
  <si>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</si>
  <si>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</si>
  <si>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</si>
  <si>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</si>
  <si>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</si>
  <si>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</si>
  <si>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</si>
  <si>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</si>
  <si>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</si>
  <si>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</si>
  <si>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</si>
  <si>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</si>
  <si>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</si>
  <si>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</si>
  <si>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</si>
  <si>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</si>
  <si>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</si>
  <si>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</si>
  <si>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</si>
  <si>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</si>
  <si>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</si>
  <si>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</si>
  <si>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</si>
  <si>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</si>
  <si>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</si>
  <si>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</si>
  <si>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</si>
  <si>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</si>
  <si>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</si>
  <si>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</si>
  <si>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</si>
  <si>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</si>
  <si>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</si>
  <si>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</si>
  <si>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</si>
  <si>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</si>
  <si>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</si>
  <si>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</si>
  <si>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</si>
  <si>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</si>
  <si>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</si>
  <si>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</si>
  <si>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</si>
  <si>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</si>
  <si>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</si>
  <si>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</si>
  <si>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</si>
  <si>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</si>
  <si>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</si>
  <si>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</si>
  <si>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</si>
  <si>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</si>
  <si>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</si>
  <si>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</si>
  <si>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</si>
  <si>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</si>
  <si>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</si>
  <si>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</si>
  <si>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</si>
  <si>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</si>
  <si>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</si>
  <si>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</si>
  <si>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</si>
  <si>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</si>
  <si>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</si>
  <si>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</si>
  <si>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</si>
  <si>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</si>
  <si>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</si>
  <si>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</si>
  <si>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</si>
  <si>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</si>
  <si>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</si>
  <si>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</si>
  <si>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</si>
  <si>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</si>
  <si>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</si>
  <si>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</si>
  <si>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</si>
  <si>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</si>
  <si>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</si>
  <si>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</si>
  <si>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</si>
  <si>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</si>
  <si>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</si>
  <si>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</si>
  <si>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</si>
  <si>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</si>
  <si>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</si>
  <si>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</si>
  <si>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</si>
  <si>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</si>
  <si>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</si>
  <si>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</si>
  <si>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</si>
  <si>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</si>
  <si>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</si>
  <si>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</si>
  <si>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</si>
  <si>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</si>
  <si>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</si>
  <si>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</si>
  <si>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</si>
  <si>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</si>
  <si>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</si>
  <si>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</si>
  <si>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</si>
  <si>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</si>
  <si>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</si>
  <si>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</si>
  <si>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</si>
  <si>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</si>
  <si>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</si>
  <si>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</si>
  <si>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</si>
  <si>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</si>
  <si>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</si>
  <si>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</si>
  <si>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</si>
  <si>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</si>
  <si>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</si>
  <si>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</si>
  <si>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</si>
  <si>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</si>
  <si>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</si>
  <si>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</si>
  <si>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</si>
  <si>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</si>
  <si>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</si>
  <si>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</si>
  <si>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</si>
  <si>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</si>
  <si>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</si>
  <si>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</si>
  <si>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</si>
  <si>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</si>
  <si>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</si>
  <si>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</si>
  <si>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</si>
  <si>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</si>
  <si>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</si>
  <si>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</si>
  <si>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</si>
  <si>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</si>
  <si>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</si>
  <si>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</si>
  <si>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</si>
  <si>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</si>
  <si>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</si>
  <si>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</si>
  <si>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</si>
  <si>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</si>
  <si>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</si>
  <si>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</si>
  <si>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</si>
  <si>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</si>
  <si>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</si>
  <si>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</si>
  <si>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</si>
  <si>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</si>
  <si>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</si>
  <si>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</si>
  <si>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</si>
  <si>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</si>
  <si>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</si>
  <si>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</si>
  <si>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</si>
  <si>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</si>
  <si>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</si>
  <si>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</si>
  <si>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</si>
  <si>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</si>
  <si>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</si>
  <si>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</si>
  <si>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</si>
  <si>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</si>
  <si>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</si>
  <si>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</si>
  <si>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</si>
  <si>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</si>
  <si>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</si>
  <si>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</si>
  <si>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</si>
  <si>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</si>
  <si>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</si>
  <si>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</si>
  <si>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</si>
  <si>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</si>
  <si>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</si>
  <si>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</si>
  <si>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</si>
  <si>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</si>
  <si>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</si>
  <si>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</si>
  <si>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</si>
  <si>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</si>
  <si>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</si>
  <si>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</si>
  <si>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</si>
  <si>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</si>
  <si>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</si>
  <si>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</si>
  <si>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</si>
  <si>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</si>
  <si>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</si>
  <si>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</si>
  <si>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</si>
  <si>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</si>
  <si>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</si>
  <si>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</si>
  <si>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</si>
  <si>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</si>
  <si>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</si>
  <si>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</si>
  <si>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</si>
  <si>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</si>
  <si>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</si>
  <si>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</si>
  <si>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</si>
  <si>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</si>
  <si>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</si>
  <si>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</si>
  <si>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</si>
  <si>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</si>
  <si>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</si>
  <si>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</si>
  <si>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</si>
  <si>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</si>
  <si>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</si>
  <si>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</si>
  <si>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</si>
  <si>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</si>
  <si>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</si>
  <si>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</si>
  <si>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</si>
  <si>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</si>
  <si>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</si>
  <si>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</si>
  <si>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</si>
  <si>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</si>
  <si>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</si>
  <si>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</si>
  <si>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</si>
  <si>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</si>
  <si>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</si>
  <si>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</si>
  <si>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</si>
  <si>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</si>
  <si>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</si>
  <si>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</si>
  <si>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</si>
  <si>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</si>
  <si>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</si>
  <si>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</si>
  <si>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</si>
  <si>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</si>
  <si>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</si>
  <si>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</si>
  <si>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</si>
  <si>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</si>
  <si>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</si>
  <si>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</si>
  <si>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</si>
  <si>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</si>
  <si>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</si>
  <si>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</si>
  <si>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</si>
  <si>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</si>
  <si>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</si>
  <si>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</si>
  <si>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</si>
  <si>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</si>
  <si>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</si>
  <si>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</si>
  <si>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</si>
  <si>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</si>
  <si>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</si>
  <si>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</si>
  <si>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</si>
  <si>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</si>
  <si>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</si>
  <si>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</si>
  <si>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</si>
  <si>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</si>
  <si>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</si>
  <si>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</si>
  <si>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</si>
  <si>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</si>
  <si>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</si>
  <si>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</si>
  <si>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</si>
  <si>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</si>
  <si>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</si>
  <si>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</si>
  <si>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</si>
  <si>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</si>
  <si>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</si>
  <si>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</si>
  <si>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</si>
  <si>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</si>
  <si>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</si>
  <si>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</si>
  <si>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</si>
  <si>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</si>
  <si>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</si>
  <si>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</si>
  <si>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</si>
  <si>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</si>
  <si>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</si>
  <si>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</si>
  <si>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</si>
  <si>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</si>
  <si>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</si>
  <si>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</si>
  <si>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</si>
  <si>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</si>
  <si>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</si>
  <si>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</si>
  <si>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</si>
  <si>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</si>
  <si>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</si>
  <si>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</si>
  <si>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</si>
  <si>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</si>
  <si>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</si>
  <si>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</si>
  <si>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</si>
  <si>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</si>
  <si>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</si>
  <si>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</si>
  <si>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</si>
  <si>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</si>
  <si>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</si>
  <si>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</si>
  <si>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</si>
  <si>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</si>
  <si>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</si>
  <si>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</si>
  <si>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</si>
  <si>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</si>
  <si>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</si>
  <si>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</si>
  <si>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</si>
  <si>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</si>
  <si>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</si>
  <si>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</si>
  <si>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</si>
  <si>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</si>
  <si>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</si>
  <si>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</si>
  <si>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</si>
  <si>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</si>
  <si>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</si>
  <si>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</si>
  <si>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</si>
  <si>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</si>
  <si>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</si>
  <si>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</si>
  <si>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</si>
  <si>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</si>
  <si>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</si>
  <si>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</si>
  <si>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</si>
  <si>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</si>
  <si>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</si>
  <si>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</si>
  <si>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</si>
  <si>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</si>
  <si>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</si>
  <si>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</si>
  <si>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</si>
  <si>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</si>
  <si>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</si>
  <si>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</si>
  <si>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</si>
  <si>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</si>
  <si>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</si>
  <si>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</si>
  <si>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</si>
  <si>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</si>
  <si>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</si>
  <si>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</si>
  <si>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</si>
  <si>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</si>
  <si>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</si>
  <si>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</si>
  <si>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</si>
  <si>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</si>
  <si>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</si>
  <si>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</si>
  <si>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</si>
  <si>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</si>
  <si>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</si>
  <si>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</si>
  <si>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</si>
  <si>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</si>
  <si>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</si>
  <si>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</si>
  <si>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</si>
  <si>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</si>
  <si>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</si>
  <si>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</si>
  <si>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</si>
  <si>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</si>
  <si>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</si>
  <si>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</si>
  <si>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</si>
  <si>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</si>
  <si>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</si>
  <si>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</si>
  <si>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</si>
  <si>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</si>
  <si>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</si>
  <si>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</si>
  <si>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</si>
  <si>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</si>
  <si>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</si>
  <si>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</si>
  <si>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</si>
  <si>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</si>
  <si>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</si>
  <si>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</si>
  <si>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</si>
  <si>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</si>
  <si>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</si>
  <si>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</si>
  <si>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</si>
  <si>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</si>
  <si>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</si>
  <si>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</si>
  <si>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</si>
  <si>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</si>
  <si>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</si>
  <si>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</si>
  <si>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</si>
  <si>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</si>
  <si>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</si>
  <si>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</si>
  <si>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</si>
  <si>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</si>
  <si>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</si>
  <si>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</si>
  <si>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</si>
  <si>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</si>
  <si>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</si>
  <si>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</si>
  <si>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</si>
  <si>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</si>
  <si>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</si>
  <si>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</si>
  <si>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</si>
  <si>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</si>
  <si>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</si>
  <si>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</si>
  <si>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</si>
  <si>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</si>
  <si>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</si>
  <si>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</si>
  <si>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</si>
  <si>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</si>
  <si>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</si>
  <si>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</si>
  <si>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</si>
  <si>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</si>
  <si>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</si>
  <si>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</si>
  <si>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</si>
  <si>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</si>
  <si>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</si>
  <si>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</si>
  <si>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</si>
  <si>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</si>
  <si>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</si>
  <si>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</si>
  <si>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</si>
  <si>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</si>
  <si>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</si>
  <si>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</si>
  <si>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</si>
  <si>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</si>
  <si>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</si>
  <si>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</si>
  <si>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</si>
  <si>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</si>
  <si>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</si>
  <si>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</si>
  <si>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</si>
  <si>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</si>
  <si>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</si>
  <si>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</si>
  <si>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</si>
  <si>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</si>
  <si>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</si>
  <si>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</si>
  <si>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</si>
  <si>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</si>
  <si>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</si>
  <si>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</si>
  <si>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</si>
  <si>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</si>
  <si>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</si>
  <si>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</si>
  <si>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</si>
  <si>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</si>
  <si>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</si>
  <si>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</si>
  <si>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</si>
  <si>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</si>
  <si>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</si>
  <si>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</si>
  <si>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</si>
  <si>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</si>
  <si>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</si>
  <si>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</si>
  <si>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</si>
  <si>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</si>
  <si>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</si>
  <si>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</si>
  <si>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</si>
  <si>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</si>
  <si>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</si>
  <si>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</si>
  <si>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</si>
  <si>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</si>
  <si>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</si>
  <si>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</si>
  <si>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</si>
  <si>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</si>
  <si>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</si>
  <si>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</si>
  <si>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</si>
  <si>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</si>
  <si>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</si>
  <si>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</si>
  <si>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</si>
  <si>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</si>
  <si>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</si>
  <si>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</si>
  <si>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</si>
  <si>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</si>
  <si>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</si>
  <si>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</si>
  <si>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</si>
  <si>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</si>
  <si>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</si>
  <si>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</si>
  <si>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</si>
  <si>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</si>
  <si>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</si>
  <si>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</si>
  <si>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</si>
  <si>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</si>
  <si>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</si>
  <si>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</si>
  <si>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</si>
  <si>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</si>
  <si>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</si>
  <si>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</si>
  <si>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</si>
  <si>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</si>
  <si>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</si>
  <si>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</si>
  <si>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</si>
  <si>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</si>
  <si>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</si>
  <si>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</si>
  <si>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</si>
  <si>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</si>
  <si>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</si>
  <si>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</si>
  <si>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</si>
  <si>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</si>
  <si>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</si>
  <si>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</si>
  <si>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</si>
  <si>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</si>
  <si>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</si>
  <si>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</si>
  <si>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</si>
  <si>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</si>
  <si>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</si>
  <si>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</si>
  <si>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</si>
  <si>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</si>
  <si>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</si>
  <si>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</si>
  <si>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</si>
  <si>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</si>
  <si>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</si>
  <si>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</si>
  <si>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</si>
  <si>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</si>
  <si>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</si>
  <si>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</si>
  <si>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</si>
  <si>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</si>
  <si>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</si>
  <si>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</si>
  <si>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</si>
  <si>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</si>
  <si>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</si>
  <si>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</si>
  <si>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</si>
  <si>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</si>
  <si>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</si>
  <si>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</si>
  <si>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</si>
  <si>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</si>
  <si>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</si>
  <si>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</si>
  <si>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</si>
  <si>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</si>
  <si>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</si>
  <si>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</si>
  <si>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</si>
  <si>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</si>
  <si>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</si>
  <si>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</si>
  <si>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</si>
  <si>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</si>
  <si>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</si>
  <si>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</si>
  <si>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</si>
  <si>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</si>
  <si>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</si>
  <si>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</si>
  <si>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</si>
  <si>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</si>
  <si>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</si>
  <si>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</si>
  <si>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</si>
  <si>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</si>
  <si>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</si>
  <si>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</si>
  <si>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</si>
  <si>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</si>
  <si>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</si>
  <si>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</si>
  <si>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</si>
  <si>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</si>
  <si>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</si>
  <si>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</si>
  <si>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</si>
  <si>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</si>
  <si>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</si>
  <si>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</si>
  <si>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</si>
  <si>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</si>
  <si>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</si>
  <si>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</si>
  <si>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</si>
  <si>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</si>
  <si>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</si>
  <si>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</si>
  <si>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</si>
  <si>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</si>
  <si>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</si>
  <si>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</si>
  <si>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</si>
  <si>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</si>
  <si>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</si>
  <si>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</si>
  <si>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</si>
  <si>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</si>
  <si>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</si>
  <si>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</si>
  <si>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</si>
  <si>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</si>
  <si>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</si>
  <si>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</si>
  <si>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</si>
  <si>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</si>
  <si>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</si>
  <si>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</si>
  <si>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</si>
  <si>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</si>
  <si>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</si>
  <si>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</si>
  <si>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</si>
  <si>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</si>
  <si>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</si>
  <si>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</si>
  <si>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</si>
  <si>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</si>
  <si>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</si>
  <si>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</si>
  <si>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</si>
  <si>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</si>
  <si>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</si>
  <si>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</si>
  <si>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</si>
  <si>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</si>
  <si>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</si>
  <si>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</si>
  <si>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</si>
  <si>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</si>
  <si>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</si>
  <si>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</si>
  <si>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</si>
  <si>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</si>
  <si>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</si>
  <si>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</si>
  <si>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</si>
  <si>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</si>
  <si>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</si>
  <si>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</si>
  <si>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</si>
  <si>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</si>
  <si>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</si>
  <si>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</si>
  <si>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</si>
  <si>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</si>
  <si>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</si>
  <si>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</si>
  <si>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</si>
  <si>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</si>
  <si>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</si>
  <si>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</si>
  <si>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</si>
  <si>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</si>
  <si>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</si>
  <si>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</si>
  <si>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</si>
  <si>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</si>
  <si>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</si>
  <si>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</si>
  <si>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</si>
  <si>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</si>
  <si>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</si>
  <si>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</si>
  <si>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</si>
  <si>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</si>
  <si>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</si>
  <si>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</si>
  <si>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</si>
  <si>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</si>
  <si>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</si>
  <si>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</si>
  <si>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</si>
  <si>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</si>
  <si>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</si>
  <si>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</si>
  <si>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</si>
  <si>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</si>
  <si>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</si>
  <si>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</si>
  <si>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</si>
  <si>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</si>
  <si>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</si>
  <si>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</si>
  <si>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</si>
  <si>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</si>
  <si>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</si>
  <si>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</si>
  <si>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</si>
  <si>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</si>
  <si>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</si>
  <si>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</si>
  <si>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</si>
  <si>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</si>
  <si>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</si>
  <si>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</si>
  <si>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</si>
  <si>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</si>
  <si>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</si>
  <si>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</si>
  <si>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</si>
  <si>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</si>
  <si>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</si>
  <si>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</si>
  <si>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</si>
  <si>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</si>
  <si>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</si>
  <si>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</si>
  <si>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</si>
  <si>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</si>
  <si>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</si>
  <si>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</si>
  <si>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</si>
  <si>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</si>
  <si>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</si>
  <si>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</si>
  <si>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</si>
  <si>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</si>
  <si>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</si>
  <si>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</si>
  <si>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</si>
  <si>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</si>
  <si>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</si>
  <si>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</si>
  <si>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</si>
  <si>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</si>
  <si>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</si>
  <si>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</si>
  <si>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</si>
  <si>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</si>
  <si>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</si>
  <si>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</si>
  <si>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</si>
  <si>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</si>
  <si>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</si>
  <si>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</si>
  <si>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</si>
  <si>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</si>
  <si>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</si>
  <si>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</si>
  <si>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</si>
  <si>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</si>
  <si>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</si>
  <si>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</si>
  <si>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</si>
  <si>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</si>
  <si>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</si>
  <si>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</si>
  <si>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</si>
  <si>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</si>
  <si>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</si>
  <si>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</si>
  <si>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</si>
  <si>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</si>
  <si>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</si>
  <si>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</si>
  <si>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</si>
  <si>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</si>
  <si>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</si>
  <si>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</si>
  <si>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</si>
  <si>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</si>
  <si>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</si>
  <si>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</si>
  <si>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</si>
  <si>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</si>
  <si>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</si>
  <si>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</si>
  <si>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</si>
  <si>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</si>
  <si>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</si>
  <si>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</si>
  <si>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</si>
  <si>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</si>
  <si>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</si>
  <si>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</si>
  <si>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</si>
  <si>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</si>
  <si>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</si>
  <si>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</si>
  <si>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</si>
  <si>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</si>
  <si>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</si>
  <si>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</si>
  <si>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</si>
  <si>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</si>
  <si>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</si>
  <si>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</si>
  <si>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</si>
  <si>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</si>
  <si>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</si>
  <si>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</si>
  <si>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</si>
  <si>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</si>
  <si>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</si>
  <si>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</si>
  <si>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</si>
  <si>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</si>
  <si>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</si>
  <si>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</si>
  <si>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</si>
  <si>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</si>
  <si>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</si>
  <si>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</si>
  <si>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</si>
  <si>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</si>
  <si>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</si>
  <si>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</si>
  <si>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</si>
  <si>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</si>
  <si>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</si>
  <si>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</si>
  <si>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</si>
  <si>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</si>
  <si>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</si>
  <si>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</si>
  <si>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</si>
  <si>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</si>
  <si>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</si>
  <si>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</si>
  <si>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</si>
  <si>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</si>
  <si>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</si>
  <si>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</si>
  <si>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</si>
  <si>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</si>
  <si>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</si>
  <si>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</si>
  <si>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</si>
  <si>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</si>
  <si>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</si>
  <si>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</si>
  <si>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</si>
  <si>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</si>
  <si>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</si>
  <si>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</si>
  <si>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</si>
  <si>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</si>
  <si>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</si>
  <si>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</si>
  <si>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</si>
  <si>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</si>
  <si>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</si>
  <si>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</si>
  <si>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</si>
  <si>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</si>
  <si>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</si>
  <si>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</si>
  <si>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</si>
  <si>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</si>
  <si>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</si>
  <si>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</si>
  <si>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</si>
  <si>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</si>
  <si>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</si>
  <si>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</si>
  <si>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</si>
  <si>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</si>
  <si>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</si>
  <si>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</si>
  <si>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</si>
  <si>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</si>
  <si>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</si>
  <si>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</si>
  <si>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</si>
  <si>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</si>
  <si>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</si>
  <si>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</si>
  <si>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</si>
  <si>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</si>
  <si>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</si>
  <si>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</si>
  <si>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</si>
  <si>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</si>
  <si>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</si>
  <si>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</si>
  <si>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</si>
  <si>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</si>
  <si>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</si>
  <si>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</si>
  <si>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</si>
  <si>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</si>
  <si>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</si>
  <si>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</si>
  <si>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</si>
  <si>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</si>
  <si>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</si>
  <si>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</si>
  <si>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</si>
  <si>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</si>
  <si>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</si>
  <si>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</si>
  <si>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</si>
  <si>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</si>
  <si>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</si>
  <si>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</si>
  <si>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</si>
  <si>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</si>
  <si>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</si>
  <si>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</si>
  <si>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</si>
  <si>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</si>
  <si>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</si>
  <si>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</si>
  <si>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</si>
  <si>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</si>
  <si>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</si>
  <si>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</si>
  <si>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</si>
  <si>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</si>
  <si>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</si>
  <si>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</si>
  <si>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</si>
  <si>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</si>
  <si>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</si>
  <si>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</si>
  <si>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</si>
  <si>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</si>
  <si>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</si>
  <si>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</si>
  <si>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</si>
  <si>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</si>
  <si>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</si>
  <si>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</si>
  <si>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</si>
  <si>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</si>
  <si>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</si>
  <si>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</si>
  <si>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</si>
  <si>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</si>
  <si>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</si>
  <si>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</si>
  <si>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</si>
  <si>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</si>
  <si>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</si>
  <si>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</si>
  <si>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</si>
  <si>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</si>
  <si>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</si>
  <si>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</si>
  <si>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</si>
  <si>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</si>
  <si>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</si>
  <si>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</si>
  <si>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</si>
  <si>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</si>
  <si>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</si>
  <si>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</si>
  <si>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</si>
  <si>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</si>
  <si>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</si>
  <si>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</si>
  <si>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</si>
  <si>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</si>
  <si>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</si>
  <si>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</si>
  <si>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</si>
  <si>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</si>
  <si>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</si>
  <si>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</si>
  <si>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</si>
  <si>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</si>
  <si>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</si>
  <si>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</si>
  <si>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</si>
  <si>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</si>
  <si>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</si>
  <si>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</si>
  <si>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</si>
  <si>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</si>
  <si>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</si>
  <si>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</si>
  <si>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</si>
  <si>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</si>
  <si>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</si>
  <si>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</si>
  <si>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</si>
  <si>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</si>
  <si>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</si>
  <si>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</si>
  <si>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</si>
  <si>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</si>
  <si>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</si>
  <si>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</si>
  <si>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</si>
  <si>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</si>
  <si>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</si>
  <si>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</si>
  <si>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</si>
  <si>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</si>
  <si>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</si>
  <si>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</si>
  <si>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</si>
  <si>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</si>
  <si>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</si>
  <si>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</si>
  <si>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</si>
  <si>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</si>
  <si>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</si>
  <si>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</si>
  <si>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</si>
  <si>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</si>
  <si>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</si>
  <si>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</si>
  <si>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</si>
  <si>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</si>
  <si>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</si>
  <si>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</si>
  <si>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</si>
  <si>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</si>
  <si>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</si>
  <si>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</si>
  <si>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</si>
  <si>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</si>
  <si>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</si>
  <si>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</si>
  <si>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</si>
  <si>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</si>
  <si>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</si>
  <si>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</si>
  <si>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</si>
  <si>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</si>
  <si>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</si>
  <si>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</si>
  <si>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</si>
  <si>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</si>
  <si>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</si>
  <si>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</si>
  <si>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</si>
  <si>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</si>
  <si>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</si>
  <si>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</si>
  <si>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</si>
  <si>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</si>
  <si>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</si>
  <si>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</si>
  <si>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</si>
  <si>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</si>
  <si>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</si>
  <si>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</si>
  <si>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</si>
  <si>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</si>
  <si>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</si>
  <si>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</si>
  <si>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</si>
  <si>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</si>
  <si>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</si>
  <si>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</si>
  <si>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</si>
  <si>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</si>
  <si>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</si>
  <si>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</si>
  <si>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</si>
  <si>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</si>
  <si>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</si>
  <si>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</si>
  <si>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</si>
  <si>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</si>
  <si>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</si>
  <si>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</si>
  <si>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</si>
  <si>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</si>
  <si>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</si>
  <si>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</si>
  <si>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</si>
  <si>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</si>
  <si>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</si>
  <si>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</si>
  <si>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</si>
  <si>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</si>
  <si>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</si>
  <si>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</si>
  <si>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</si>
  <si>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</si>
  <si>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</si>
  <si>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</si>
  <si>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</si>
  <si>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</si>
  <si>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</si>
  <si>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</si>
  <si>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</si>
  <si>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</si>
  <si>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</si>
  <si>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</si>
  <si>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</si>
  <si>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</si>
  <si>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</si>
  <si>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</si>
  <si>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</si>
  <si>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</si>
  <si>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</si>
  <si>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</si>
  <si>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</si>
  <si>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</si>
  <si>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</si>
  <si>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</si>
  <si>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</si>
  <si>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</si>
  <si>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</si>
  <si>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</si>
  <si>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</si>
  <si>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</si>
  <si>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</si>
  <si>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</si>
  <si>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</si>
  <si>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</si>
  <si>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</si>
  <si>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</si>
  <si>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</si>
  <si>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</si>
  <si>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</si>
  <si>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</si>
  <si>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</si>
  <si>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</si>
  <si>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</si>
  <si>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</si>
  <si>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</si>
  <si>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</si>
  <si>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</si>
  <si>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</si>
  <si>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</si>
  <si>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</si>
  <si>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</si>
  <si>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</si>
  <si>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</si>
  <si>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</si>
  <si>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</si>
  <si>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</si>
  <si>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</si>
  <si>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</si>
  <si>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</si>
  <si>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</si>
  <si>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</si>
  <si>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</si>
  <si>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</si>
  <si>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</si>
  <si>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</si>
  <si>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</si>
  <si>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</si>
  <si>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</si>
  <si>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</si>
  <si>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</si>
  <si>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</si>
  <si>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</si>
  <si>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</si>
  <si>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</si>
  <si>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</si>
  <si>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</si>
  <si>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</si>
  <si>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</si>
  <si>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</si>
  <si>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</si>
  <si>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</si>
  <si>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</si>
  <si>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</si>
  <si>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</si>
  <si>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</si>
  <si>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</si>
  <si>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</si>
  <si>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</si>
  <si>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</si>
  <si>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</si>
  <si>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</si>
  <si>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</si>
  <si>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</si>
  <si>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</si>
  <si>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</si>
  <si>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</si>
  <si>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</si>
  <si>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</si>
  <si>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</si>
  <si>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</si>
  <si>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</si>
  <si>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</si>
  <si>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</si>
  <si>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</si>
  <si>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</si>
  <si>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</si>
  <si>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</si>
  <si>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</si>
  <si>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</si>
  <si>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</si>
  <si>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</si>
  <si>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</si>
  <si>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</si>
  <si>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</si>
  <si>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</si>
  <si>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</si>
  <si>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</si>
  <si>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</si>
  <si>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</si>
  <si>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</si>
  <si>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</si>
  <si>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</si>
  <si>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</si>
  <si>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</si>
  <si>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</si>
  <si>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</si>
  <si>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</si>
  <si>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</si>
  <si>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</si>
  <si>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</si>
  <si>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</si>
  <si>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</si>
  <si>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</si>
  <si>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</si>
  <si>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</si>
  <si>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</si>
  <si>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</si>
  <si>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</si>
  <si>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</si>
  <si>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</si>
  <si>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</si>
  <si>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</si>
  <si>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</si>
  <si>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</si>
  <si>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</si>
  <si>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</si>
  <si>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</si>
  <si>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</si>
  <si>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</si>
  <si>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</si>
  <si>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</si>
  <si>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</si>
  <si>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</si>
  <si>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</si>
  <si>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</si>
  <si>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</si>
  <si>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</si>
  <si>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</si>
  <si>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</si>
  <si>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</si>
  <si>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</si>
  <si>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</si>
  <si>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</si>
  <si>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</si>
  <si>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</si>
  <si>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</si>
  <si>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</si>
  <si>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</si>
  <si>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</si>
  <si>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</si>
  <si>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</si>
  <si>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</si>
  <si>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</si>
  <si>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</si>
  <si>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</si>
  <si>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</si>
  <si>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</si>
  <si>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</si>
  <si>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</si>
  <si>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</si>
  <si>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</si>
  <si>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</si>
  <si>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</si>
  <si>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</si>
  <si>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</si>
  <si>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</si>
  <si>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</si>
  <si>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</si>
  <si>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</si>
  <si>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</si>
  <si>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</si>
  <si>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</si>
  <si>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</si>
  <si>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</si>
  <si>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</si>
  <si>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</si>
  <si>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</si>
  <si>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</si>
  <si>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</si>
  <si>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</si>
  <si>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</si>
  <si>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</si>
  <si>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</si>
  <si>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</si>
  <si>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</si>
  <si>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</si>
  <si>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</si>
  <si>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</si>
  <si>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</si>
  <si>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</si>
  <si>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</si>
  <si>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</si>
  <si>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</si>
  <si>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</si>
  <si>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</si>
  <si>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</si>
  <si>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</si>
  <si>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</si>
  <si>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</si>
  <si>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</si>
  <si>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</si>
  <si>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</si>
  <si>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</si>
  <si>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</si>
  <si>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</si>
  <si>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</si>
  <si>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</si>
  <si>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</si>
  <si>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</si>
  <si>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</si>
  <si>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</si>
  <si>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</si>
  <si>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</si>
  <si>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</si>
  <si>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</si>
  <si>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</si>
  <si>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</si>
  <si>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</si>
  <si>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</si>
  <si>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</si>
  <si>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</si>
  <si>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</si>
  <si>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</si>
  <si>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</si>
  <si>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</si>
  <si>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</si>
  <si>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</si>
  <si>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</si>
  <si>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</si>
  <si>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</si>
  <si>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</si>
  <si>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</si>
  <si>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</si>
  <si>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</si>
  <si>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</si>
  <si>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</si>
  <si>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</si>
  <si>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</si>
  <si>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</si>
  <si>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</si>
  <si>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</si>
  <si>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</si>
  <si>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</si>
  <si>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</si>
  <si>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</si>
  <si>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</si>
  <si>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</si>
  <si>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</si>
  <si>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</si>
  <si>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</si>
  <si>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</si>
  <si>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</si>
  <si>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</si>
  <si>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</si>
  <si>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</si>
  <si>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</si>
  <si>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</si>
  <si>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</si>
  <si>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</si>
  <si>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</si>
  <si>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</si>
  <si>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</si>
  <si>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</si>
  <si>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</si>
  <si>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</si>
  <si>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</si>
  <si>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</si>
  <si>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</si>
  <si>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</si>
  <si>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</si>
  <si>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</si>
  <si>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</si>
  <si>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</si>
  <si>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</si>
  <si>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</si>
  <si>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</si>
  <si>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</si>
  <si>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</si>
  <si>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</si>
  <si>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</si>
  <si>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</si>
  <si>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</si>
  <si>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</si>
  <si>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</si>
  <si>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</si>
  <si>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</si>
  <si>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</si>
  <si>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</si>
  <si>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</si>
  <si>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</si>
  <si>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</si>
  <si>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</si>
  <si>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</si>
  <si>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</si>
  <si>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</si>
  <si>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</si>
  <si>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</si>
  <si>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</si>
  <si>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</si>
  <si>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</si>
  <si>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</si>
  <si>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</si>
  <si>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</si>
  <si>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</si>
  <si>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</si>
  <si>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</si>
  <si>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</si>
  <si>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</si>
  <si>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</si>
  <si>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</si>
  <si>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</si>
  <si>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</si>
  <si>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</si>
  <si>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</si>
  <si>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</si>
  <si>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</si>
  <si>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</si>
  <si>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</si>
  <si>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</si>
  <si>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</si>
  <si>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</si>
  <si>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</si>
  <si>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</si>
  <si>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</si>
  <si>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</si>
  <si>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</si>
  <si>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</si>
  <si>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</si>
  <si>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</si>
  <si>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</si>
  <si>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</si>
  <si>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</si>
  <si>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</si>
  <si>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</si>
  <si>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</si>
  <si>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</si>
  <si>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</si>
  <si>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</si>
  <si>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</si>
  <si>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</si>
  <si>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</si>
  <si>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</si>
  <si>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</si>
  <si>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</si>
  <si>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</si>
  <si>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</si>
  <si>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</si>
  <si>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</si>
  <si>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</si>
  <si>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</si>
  <si>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</si>
  <si>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</si>
  <si>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</si>
  <si>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</si>
  <si>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</si>
  <si>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</si>
  <si>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</si>
  <si>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</si>
  <si>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</si>
  <si>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</si>
  <si>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</si>
  <si>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</si>
  <si>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</si>
  <si>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</si>
  <si>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</si>
  <si>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</si>
  <si>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</si>
  <si>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</si>
  <si>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</si>
  <si>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</si>
  <si>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</si>
  <si>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</si>
  <si>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</si>
  <si>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</si>
  <si>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</si>
  <si>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</si>
  <si>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</si>
  <si>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</si>
  <si>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</si>
  <si>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</si>
  <si>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</si>
  <si>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</si>
  <si>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</si>
  <si>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</si>
  <si>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</si>
  <si>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</si>
  <si>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</si>
  <si>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</si>
  <si>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</si>
  <si>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</si>
  <si>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</si>
  <si>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</si>
  <si>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</si>
  <si>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</si>
  <si>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</si>
  <si>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</si>
  <si>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</si>
  <si>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</si>
  <si>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</si>
  <si>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</si>
  <si>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</si>
  <si>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</si>
  <si>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</si>
  <si>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</si>
  <si>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</si>
  <si>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</si>
  <si>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</si>
  <si>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</si>
  <si>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</si>
  <si>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</si>
  <si>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</si>
  <si>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</si>
  <si>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</si>
  <si>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</si>
  <si>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</si>
  <si>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</si>
  <si>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</si>
  <si>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</si>
  <si>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</si>
  <si>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</si>
  <si>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</si>
  <si>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</si>
  <si>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</si>
  <si>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</si>
  <si>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</si>
  <si>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</si>
  <si>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</si>
  <si>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</si>
  <si>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</si>
  <si>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</si>
  <si>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</si>
  <si>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</si>
  <si>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</si>
  <si>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</si>
  <si>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</si>
  <si>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</si>
  <si>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</si>
  <si>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</si>
  <si>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</si>
  <si>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</si>
  <si>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</si>
  <si>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</si>
  <si>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</si>
  <si>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</si>
  <si>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</si>
  <si>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</si>
  <si>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</si>
  <si>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</si>
  <si>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</si>
  <si>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</si>
  <si>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</si>
  <si>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</si>
  <si>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</si>
  <si>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</si>
  <si>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</si>
  <si>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</si>
  <si>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</si>
  <si>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</si>
  <si>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</si>
  <si>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</si>
  <si>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</si>
  <si>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</si>
  <si>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</si>
  <si>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</si>
  <si>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</si>
  <si>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</si>
  <si>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</si>
  <si>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</si>
  <si>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</si>
  <si>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</si>
  <si>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</si>
  <si>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</si>
  <si>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</si>
  <si>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</si>
  <si>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</si>
  <si>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</si>
  <si>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</si>
  <si>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</si>
  <si>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</si>
  <si>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</si>
  <si>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</si>
  <si>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</si>
  <si>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</si>
  <si>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</si>
  <si>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</si>
  <si>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</si>
  <si>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</si>
  <si>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</si>
  <si>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</si>
  <si>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</si>
  <si>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</si>
  <si>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</si>
  <si>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</si>
  <si>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</si>
  <si>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</si>
  <si>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</si>
  <si>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</si>
  <si>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</si>
  <si>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</si>
  <si>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</si>
  <si>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</si>
  <si>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</si>
  <si>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</si>
  <si>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</si>
  <si>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</si>
  <si>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</si>
  <si>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</si>
  <si>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</si>
  <si>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</si>
  <si>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</si>
  <si>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</si>
  <si>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</si>
  <si>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</si>
  <si>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</si>
  <si>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</si>
  <si>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</si>
  <si>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</si>
  <si>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</si>
  <si>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</si>
  <si>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</si>
  <si>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</si>
  <si>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</si>
  <si>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</si>
  <si>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</si>
  <si>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</si>
  <si>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</si>
  <si>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</si>
  <si>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</si>
  <si>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</si>
  <si>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</si>
  <si>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</si>
  <si>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</si>
  <si>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</si>
  <si>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</si>
  <si>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</si>
  <si>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</si>
  <si>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</si>
  <si>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</si>
  <si>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</si>
  <si>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</si>
  <si>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</si>
  <si>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</si>
  <si>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</si>
  <si>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</si>
  <si>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</si>
  <si>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</si>
  <si>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</si>
  <si>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</si>
  <si>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</si>
  <si>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</si>
  <si>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</si>
  <si>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</si>
  <si>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</si>
  <si>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</si>
  <si>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</si>
  <si>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</si>
  <si>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</si>
  <si>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</si>
  <si>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</si>
  <si>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</si>
  <si>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</si>
  <si>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</si>
  <si>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</si>
  <si>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</si>
  <si>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</si>
  <si>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</si>
  <si>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</si>
  <si>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</si>
  <si>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</si>
  <si>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</si>
  <si>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</si>
  <si>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</si>
  <si>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</si>
  <si>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</si>
  <si>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</si>
  <si>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</si>
  <si>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</si>
  <si>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</si>
  <si>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</si>
  <si>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</si>
  <si>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</si>
  <si>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</si>
  <si>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</si>
  <si>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</si>
  <si>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</si>
  <si>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</si>
  <si>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</si>
  <si>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</si>
  <si>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</si>
  <si>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</si>
  <si>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</si>
  <si>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</si>
  <si>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</si>
  <si>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</si>
  <si>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</si>
  <si>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</si>
  <si>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</si>
  <si>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</si>
  <si>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</si>
  <si>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</si>
  <si>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</si>
  <si>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</si>
  <si>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</si>
  <si>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</si>
  <si>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</si>
  <si>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</si>
  <si>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</si>
  <si>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</si>
  <si>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</si>
  <si>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</si>
  <si>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</si>
  <si>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</si>
  <si>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</si>
  <si>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</si>
  <si>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</si>
  <si>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</si>
  <si>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</si>
  <si>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</si>
  <si>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</si>
  <si>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</si>
  <si>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</si>
  <si>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</si>
  <si>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</si>
  <si>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</si>
  <si>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</si>
  <si>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</si>
  <si>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</si>
  <si>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</si>
  <si>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</si>
  <si>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</si>
  <si>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</si>
  <si>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</si>
  <si>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</si>
  <si>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</si>
  <si>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</si>
  <si>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</si>
  <si>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</si>
  <si>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</si>
  <si>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</si>
  <si>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</si>
  <si>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</si>
  <si>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</si>
  <si>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</si>
  <si>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</si>
  <si>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</si>
  <si>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</si>
  <si>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</si>
  <si>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</si>
  <si>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</si>
  <si>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</si>
  <si>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</si>
  <si>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</si>
  <si>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</si>
  <si>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</si>
  <si>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</si>
  <si>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</si>
  <si>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</si>
  <si>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</si>
  <si>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</si>
  <si>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</si>
  <si>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</si>
  <si>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</si>
  <si>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</si>
  <si>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</si>
  <si>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</si>
  <si>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</si>
  <si>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</si>
  <si>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</si>
  <si>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</si>
  <si>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</si>
  <si>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</si>
  <si>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</si>
  <si>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</si>
  <si>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</si>
  <si>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</si>
  <si>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</si>
  <si>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</si>
  <si>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</si>
  <si>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</si>
  <si>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</si>
  <si>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</si>
  <si>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</si>
  <si>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</si>
  <si>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</si>
  <si>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</si>
  <si>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</si>
  <si>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</si>
  <si>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</si>
  <si>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</si>
  <si>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</si>
  <si>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</si>
  <si>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</si>
  <si>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</si>
  <si>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</si>
  <si>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</si>
  <si>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</si>
  <si>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</si>
  <si>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</si>
  <si>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</si>
  <si>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</si>
  <si>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</si>
  <si>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</si>
  <si>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</si>
  <si>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</si>
  <si>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</si>
  <si>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</si>
  <si>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</si>
  <si>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</si>
  <si>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</si>
  <si>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</si>
  <si>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</si>
  <si>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</si>
  <si>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</si>
  <si>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</si>
  <si>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</si>
  <si>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</si>
  <si>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</si>
  <si>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</si>
  <si>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</si>
  <si>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</si>
  <si>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</si>
  <si>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</si>
  <si>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</si>
  <si>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</si>
  <si>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</si>
  <si>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</si>
  <si>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</si>
  <si>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</si>
  <si>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</si>
  <si>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</si>
  <si>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</si>
  <si>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</si>
  <si>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</si>
  <si>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</si>
  <si>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</si>
  <si>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</si>
  <si>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</si>
  <si>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</si>
  <si>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</si>
  <si>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</si>
  <si>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</si>
  <si>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</si>
  <si>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</si>
  <si>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</si>
  <si>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</si>
  <si>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</si>
  <si>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</si>
  <si>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</si>
  <si>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</si>
  <si>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</si>
  <si>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</si>
  <si>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</si>
  <si>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</si>
  <si>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</si>
  <si>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</si>
  <si>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</si>
  <si>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</si>
  <si>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</si>
  <si>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</si>
  <si>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</si>
  <si>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</si>
  <si>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</si>
  <si>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</si>
  <si>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</si>
  <si>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</si>
  <si>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</si>
  <si>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</si>
  <si>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</si>
  <si>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</si>
  <si>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</si>
  <si>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</si>
  <si>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</si>
  <si>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</si>
  <si>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</si>
  <si>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</si>
  <si>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</si>
  <si>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</si>
  <si>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</si>
  <si>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</si>
  <si>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</si>
  <si>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</si>
  <si>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</si>
  <si>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</si>
  <si>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</si>
  <si>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</si>
  <si>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</si>
  <si>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</si>
  <si>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</si>
  <si>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</si>
  <si>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</si>
  <si>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</si>
  <si>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</si>
  <si>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</si>
  <si>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</si>
  <si>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</si>
  <si>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</si>
  <si>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</si>
  <si>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</si>
  <si>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</si>
  <si>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</si>
  <si>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</si>
  <si>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</si>
  <si>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</si>
  <si>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</si>
  <si>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</si>
  <si>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</si>
  <si>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</si>
  <si>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</si>
  <si>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</si>
  <si>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</si>
  <si>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</si>
  <si>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</si>
  <si>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</si>
  <si>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</si>
  <si>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</si>
  <si>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</si>
  <si>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</si>
  <si>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</si>
  <si>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</si>
  <si>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</si>
  <si>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</si>
  <si>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</si>
  <si>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</si>
  <si>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</si>
  <si>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</si>
  <si>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</si>
  <si>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</si>
  <si>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</si>
  <si>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</si>
  <si>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</si>
  <si>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</si>
  <si>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</si>
  <si>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</si>
  <si>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</si>
  <si>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</si>
  <si>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</si>
  <si>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</si>
  <si>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</si>
  <si>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</si>
  <si>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</si>
  <si>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</si>
  <si>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</si>
  <si>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</si>
  <si>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</si>
  <si>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</si>
  <si>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</si>
  <si>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</si>
  <si>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</si>
  <si>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</si>
  <si>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</si>
  <si>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</si>
  <si>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</si>
  <si>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</si>
  <si>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</si>
  <si>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</si>
  <si>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</si>
  <si>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</si>
  <si>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</si>
  <si>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</si>
  <si>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</si>
  <si>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</si>
  <si>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</si>
  <si>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</si>
  <si>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</si>
  <si>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</si>
  <si>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</si>
  <si>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</si>
  <si>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</si>
  <si>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</si>
  <si>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</si>
  <si>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</si>
  <si>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</si>
  <si>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</si>
  <si>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</si>
  <si>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</si>
  <si>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</si>
  <si>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</si>
  <si>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</si>
  <si>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</si>
  <si>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</si>
  <si>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</si>
  <si>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</si>
  <si>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</si>
  <si>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</si>
  <si>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</si>
  <si>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</si>
  <si>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</si>
  <si>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</si>
  <si>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</si>
  <si>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</si>
  <si>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</si>
  <si>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</si>
  <si>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</si>
  <si>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</si>
  <si>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</si>
  <si>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</si>
  <si>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</si>
  <si>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</si>
  <si>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</si>
  <si>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</si>
  <si>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</si>
  <si>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</si>
  <si>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</si>
  <si>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</si>
  <si>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</si>
  <si>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</si>
  <si>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</si>
  <si>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</si>
  <si>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</si>
  <si>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</si>
  <si>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</si>
  <si>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</si>
  <si>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</si>
  <si>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</si>
  <si>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</si>
  <si>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</si>
  <si>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</si>
  <si>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</si>
  <si>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</si>
  <si>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</si>
  <si>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</si>
  <si>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</si>
  <si>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</si>
  <si>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</si>
  <si>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</si>
  <si>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</si>
  <si>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</si>
  <si>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</si>
  <si>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</si>
  <si>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</si>
  <si>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</si>
  <si>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</si>
  <si>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</si>
  <si>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</si>
  <si>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</si>
  <si>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</si>
  <si>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</si>
  <si>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</si>
  <si>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</si>
  <si>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</si>
  <si>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</si>
  <si>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</si>
  <si>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</si>
  <si>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</si>
  <si>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</si>
  <si>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</si>
  <si>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</si>
  <si>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</si>
  <si>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</si>
  <si>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</si>
  <si>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</si>
  <si>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</si>
  <si>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</si>
  <si>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</si>
  <si>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</si>
  <si>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</si>
  <si>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</si>
  <si>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</si>
  <si>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</si>
  <si>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</si>
  <si>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</si>
  <si>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</si>
  <si>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</si>
  <si>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</si>
  <si>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</si>
  <si>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</si>
  <si>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</si>
  <si>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</si>
  <si>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</si>
  <si>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</si>
  <si>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</si>
  <si>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</si>
  <si>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</si>
  <si>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</si>
  <si>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</si>
  <si>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</si>
  <si>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</si>
  <si>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</si>
  <si>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</si>
  <si>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</si>
  <si>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</si>
  <si>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</si>
  <si>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</si>
  <si>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</si>
  <si>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</si>
  <si>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</si>
  <si>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</si>
  <si>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</si>
  <si>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</si>
  <si>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</si>
  <si>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</si>
  <si>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</si>
  <si>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</si>
  <si>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</si>
  <si>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</si>
  <si>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</si>
  <si>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</si>
  <si>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</si>
  <si>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</si>
  <si>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</si>
  <si>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</si>
  <si>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</si>
  <si>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</si>
  <si>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</si>
  <si>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</si>
  <si>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</si>
  <si>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</si>
  <si>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</si>
  <si>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</si>
  <si>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</si>
  <si>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</si>
  <si>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</si>
  <si>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</si>
  <si>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</si>
  <si>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</si>
  <si>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</si>
  <si>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</si>
  <si>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</si>
  <si>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</si>
  <si>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</si>
  <si>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</si>
  <si>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</si>
  <si>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</si>
  <si>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</si>
  <si>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</si>
  <si>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</si>
  <si>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</si>
  <si>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</si>
  <si>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</si>
  <si>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</si>
  <si>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</si>
  <si>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</si>
  <si>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</si>
  <si>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</si>
  <si>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</si>
  <si>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</si>
  <si>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</si>
  <si>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</si>
  <si>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</si>
  <si>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</si>
  <si>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</si>
  <si>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</si>
  <si>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</si>
  <si>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</si>
  <si>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</si>
  <si>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</si>
  <si>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</si>
  <si>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</si>
  <si>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</si>
  <si>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</si>
  <si>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</si>
  <si>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</si>
  <si>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</si>
  <si>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</si>
  <si>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</si>
  <si>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</si>
  <si>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</si>
  <si>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</si>
  <si>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</si>
  <si>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</si>
  <si>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</si>
  <si>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</si>
  <si>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</si>
  <si>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</si>
  <si>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</si>
  <si>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</si>
  <si>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</si>
  <si>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</si>
  <si>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</si>
  <si>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</si>
  <si>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</si>
  <si>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</si>
  <si>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</si>
  <si>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</si>
  <si>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</si>
  <si>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</si>
  <si>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</si>
  <si>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</si>
  <si>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</si>
  <si>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</si>
  <si>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</si>
  <si>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</si>
  <si>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</si>
  <si>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</si>
  <si>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</si>
  <si>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</si>
  <si>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</si>
  <si>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</si>
  <si>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</si>
  <si>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</si>
  <si>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</si>
  <si>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</si>
  <si>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</si>
  <si>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</si>
  <si>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</si>
  <si>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</si>
  <si>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</si>
  <si>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</si>
  <si>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</si>
  <si>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</si>
  <si>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</si>
  <si>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</si>
  <si>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</si>
  <si>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</si>
  <si>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</si>
  <si>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</si>
  <si>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</si>
  <si>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</si>
  <si>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</si>
  <si>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</si>
  <si>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</si>
  <si>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</si>
  <si>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</si>
  <si>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</si>
  <si>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</si>
  <si>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</si>
  <si>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</si>
  <si>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</si>
  <si>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</si>
  <si>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</si>
  <si>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</si>
  <si>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</si>
  <si>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</si>
  <si>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</si>
  <si>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</si>
  <si>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</si>
  <si>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</si>
  <si>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</si>
  <si>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</si>
  <si>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</si>
  <si>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</si>
  <si>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</si>
  <si>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</si>
  <si>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</si>
  <si>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</si>
  <si>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</si>
  <si>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</si>
  <si>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</si>
  <si>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</si>
  <si>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</si>
  <si>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</si>
  <si>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</si>
  <si>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</si>
  <si>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</si>
  <si>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</si>
  <si>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</si>
  <si>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</si>
  <si>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</si>
  <si>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</si>
  <si>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</si>
  <si>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</si>
  <si>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</si>
  <si>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</si>
  <si>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</si>
  <si>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</si>
  <si>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</si>
  <si>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</si>
  <si>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</si>
  <si>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</si>
  <si>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</si>
  <si>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</si>
  <si>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</si>
  <si>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</si>
  <si>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</si>
  <si>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</si>
  <si>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</si>
  <si>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</si>
  <si>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</si>
  <si>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</si>
  <si>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</si>
  <si>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</si>
  <si>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</si>
  <si>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</si>
  <si>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</si>
  <si>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</si>
  <si>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</si>
  <si>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</si>
  <si>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</si>
  <si>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</si>
  <si>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</si>
  <si>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</si>
  <si>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</si>
  <si>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</si>
  <si>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</si>
  <si>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</si>
  <si>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</si>
  <si>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</si>
  <si>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</si>
  <si>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</si>
  <si>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</si>
  <si>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</si>
  <si>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</si>
  <si>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</si>
  <si>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</si>
  <si>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</si>
  <si>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</si>
  <si>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</si>
  <si>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</si>
  <si>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</si>
  <si>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</si>
  <si>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</si>
  <si>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</si>
  <si>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</si>
  <si>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</si>
  <si>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</si>
  <si>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</si>
  <si>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</si>
  <si>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</si>
  <si>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</si>
  <si>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</si>
  <si>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</si>
  <si>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</si>
  <si>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</si>
  <si>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</si>
  <si>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</si>
  <si>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</si>
  <si>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</si>
  <si>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</si>
  <si>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</si>
  <si>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</si>
  <si>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</si>
  <si>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</si>
  <si>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</si>
  <si>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</si>
  <si>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</si>
  <si>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</si>
  <si>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</si>
  <si>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</si>
  <si>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</si>
  <si>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</si>
  <si>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</si>
  <si>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</si>
  <si>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</si>
  <si>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</si>
  <si>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</si>
  <si>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</si>
  <si>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</si>
  <si>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</si>
  <si>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</si>
  <si>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</si>
  <si>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</si>
  <si>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</si>
  <si>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</si>
  <si>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</si>
  <si>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</si>
  <si>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</si>
  <si>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</si>
  <si>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</si>
  <si>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</si>
  <si>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</si>
  <si>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</si>
  <si>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</si>
  <si>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</si>
  <si>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</si>
  <si>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</si>
  <si>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</si>
  <si>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</si>
  <si>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</si>
  <si>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</si>
  <si>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</si>
  <si>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</si>
  <si>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</si>
  <si>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</si>
  <si>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</si>
  <si>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</si>
  <si>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</si>
  <si>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</si>
  <si>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</si>
  <si>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</si>
  <si>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</si>
  <si>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</si>
  <si>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</si>
  <si>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</si>
  <si>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</si>
  <si>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</si>
  <si>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</si>
  <si>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</si>
  <si>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</si>
  <si>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</si>
  <si>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</si>
  <si>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</si>
  <si>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</si>
  <si>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</si>
  <si>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</si>
  <si>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</si>
  <si>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</si>
  <si>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</si>
  <si>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</si>
  <si>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</si>
  <si>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</si>
  <si>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</si>
  <si>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</si>
  <si>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</si>
  <si>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</si>
  <si>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</si>
  <si>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</si>
  <si>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</si>
  <si>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</si>
  <si>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</si>
  <si>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</si>
  <si>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</si>
  <si>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</si>
  <si>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</si>
  <si>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</si>
  <si>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</si>
  <si>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</si>
  <si>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</si>
  <si>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</si>
  <si>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</si>
  <si>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</si>
  <si>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</si>
  <si>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</si>
  <si>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</si>
  <si>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</si>
  <si>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</si>
  <si>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</si>
  <si>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</si>
  <si>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</si>
  <si>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</si>
  <si>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</si>
  <si>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</si>
  <si>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</si>
  <si>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</si>
  <si>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</si>
  <si>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</si>
  <si>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</si>
  <si>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</si>
  <si>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</si>
  <si>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</si>
  <si>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</si>
  <si>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</si>
  <si>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</si>
  <si>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</si>
  <si>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</si>
  <si>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</si>
  <si>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</si>
  <si>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</si>
  <si>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</si>
  <si>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</si>
  <si>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</si>
  <si>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</si>
  <si>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</si>
  <si>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</si>
  <si>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</si>
  <si>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</si>
  <si>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</si>
  <si>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</si>
  <si>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</si>
  <si>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</si>
  <si>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</si>
  <si>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</si>
  <si>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</si>
  <si>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</si>
  <si>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</si>
  <si>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</si>
  <si>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</si>
  <si>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</si>
  <si>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</si>
  <si>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</si>
  <si>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</si>
  <si>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</si>
  <si>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</si>
  <si>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</si>
  <si>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</si>
  <si>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</si>
  <si>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</si>
  <si>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</si>
  <si>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</si>
  <si>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</si>
  <si>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</si>
  <si>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</si>
  <si>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</si>
  <si>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</si>
  <si>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</si>
  <si>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</si>
  <si>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</si>
  <si>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</si>
  <si>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</si>
  <si>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</si>
  <si>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</si>
  <si>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</si>
  <si>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</si>
  <si>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</si>
  <si>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</si>
  <si>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</si>
  <si>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</si>
  <si>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</si>
  <si>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</si>
  <si>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</si>
  <si>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</si>
  <si>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</si>
  <si>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</si>
  <si>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</si>
  <si>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</si>
  <si>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</si>
  <si>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</si>
  <si>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</si>
  <si>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</si>
  <si>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</si>
  <si>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</si>
  <si>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</si>
  <si>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</si>
  <si>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</si>
  <si>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</si>
  <si>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</si>
  <si>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</si>
  <si>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</si>
  <si>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</si>
  <si>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</si>
  <si>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</si>
  <si>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</si>
  <si>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</si>
  <si>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</si>
  <si>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</si>
  <si>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</si>
  <si>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</si>
  <si>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</si>
  <si>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</si>
  <si>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</si>
  <si>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</si>
  <si>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</si>
  <si>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</si>
  <si>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</si>
  <si>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</si>
  <si>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</si>
  <si>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</si>
  <si>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</si>
  <si>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</si>
  <si>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</si>
  <si>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</si>
  <si>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</si>
  <si>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</si>
  <si>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</si>
  <si>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</si>
  <si>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</si>
  <si>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</si>
  <si>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</si>
  <si>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</si>
  <si>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</si>
  <si>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</si>
  <si>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</si>
  <si>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</si>
  <si>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</si>
  <si>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</si>
  <si>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</si>
  <si>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</si>
  <si>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</si>
  <si>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</si>
  <si>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</si>
  <si>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</si>
  <si>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</si>
  <si>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</si>
  <si>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</si>
  <si>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</si>
  <si>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</si>
  <si>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</si>
  <si>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</si>
  <si>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</si>
  <si>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</si>
  <si>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</si>
  <si>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</si>
  <si>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</si>
  <si>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</si>
  <si>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</si>
  <si>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</si>
  <si>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</si>
  <si>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</si>
  <si>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</si>
  <si>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</si>
  <si>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</si>
  <si>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</si>
  <si>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</si>
  <si>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</si>
  <si>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</si>
  <si>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</si>
  <si>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</si>
  <si>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</si>
  <si>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</si>
  <si>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</si>
  <si>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</si>
  <si>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</si>
  <si>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</si>
  <si>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</si>
  <si>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</si>
  <si>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</si>
  <si>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</si>
  <si>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</si>
  <si>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</si>
  <si>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</si>
  <si>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</si>
  <si>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</si>
  <si>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</si>
  <si>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</si>
  <si>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</si>
  <si>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</si>
  <si>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</si>
  <si>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</si>
  <si>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</si>
  <si>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</si>
  <si>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</si>
  <si>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</si>
  <si>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</si>
  <si>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</si>
  <si>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</si>
  <si>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</si>
  <si>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</si>
  <si>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</si>
  <si>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</si>
  <si>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</si>
  <si>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</si>
  <si>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</si>
  <si>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</si>
  <si>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</si>
  <si>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</si>
  <si>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</si>
  <si>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</si>
  <si>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</si>
  <si>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</si>
  <si>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</si>
  <si>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</si>
  <si>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</si>
  <si>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</si>
  <si>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</si>
  <si>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</si>
  <si>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</si>
  <si>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</si>
  <si>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</si>
  <si>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</si>
  <si>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</si>
  <si>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</si>
  <si>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</si>
  <si>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</si>
  <si>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</si>
  <si>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</si>
  <si>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</si>
  <si>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</si>
  <si>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</si>
  <si>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</si>
  <si>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</si>
  <si>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</si>
  <si>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</si>
  <si>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</si>
  <si>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</si>
  <si>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</si>
  <si>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</si>
  <si>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</si>
  <si>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</si>
  <si>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</si>
  <si>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</si>
  <si>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</si>
  <si>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</si>
  <si>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</si>
  <si>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</si>
  <si>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</si>
  <si>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</si>
  <si>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</si>
  <si>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</si>
  <si>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</si>
  <si>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</si>
  <si>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</si>
  <si>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</si>
  <si>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</si>
  <si>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</si>
  <si>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</si>
  <si>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</si>
  <si>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</si>
  <si>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</si>
  <si>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</si>
  <si>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</si>
  <si>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</si>
  <si>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</si>
  <si>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</si>
  <si>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</si>
  <si>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</si>
  <si>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</si>
  <si>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</si>
  <si>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</si>
  <si>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</si>
  <si>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</si>
  <si>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</si>
  <si>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</si>
  <si>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</si>
  <si>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</si>
  <si>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</si>
  <si>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</si>
  <si>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</si>
  <si>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</si>
  <si>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</si>
  <si>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</si>
  <si>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</si>
  <si>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</si>
  <si>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</si>
  <si>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</si>
  <si>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</si>
  <si>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</si>
  <si>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</si>
  <si>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</si>
  <si>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</si>
  <si>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</si>
  <si>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</si>
  <si>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</si>
  <si>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</si>
  <si>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</si>
  <si>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</si>
  <si>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</si>
  <si>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</si>
  <si>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</si>
  <si>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</si>
  <si>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</si>
  <si>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</si>
  <si>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</si>
  <si>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</si>
  <si>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</si>
  <si>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</si>
  <si>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</si>
  <si>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</si>
  <si>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</si>
  <si>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</si>
  <si>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</si>
  <si>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</si>
  <si>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</si>
  <si>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</si>
  <si>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</si>
  <si>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</si>
  <si>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</si>
  <si>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</si>
  <si>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</si>
  <si>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</si>
  <si>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</si>
  <si>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</si>
  <si>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</si>
  <si>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</si>
  <si>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</si>
  <si>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</si>
  <si>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</si>
  <si>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</si>
  <si>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</si>
  <si>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</si>
  <si>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</si>
  <si>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</si>
  <si>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</si>
  <si>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</si>
  <si>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</si>
  <si>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</si>
  <si>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</si>
  <si>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</si>
  <si>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</si>
  <si>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</si>
  <si>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</si>
  <si>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</si>
  <si>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</si>
  <si>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</si>
  <si>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</si>
  <si>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</si>
  <si>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</si>
  <si>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</si>
  <si>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</si>
  <si>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</si>
  <si>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</si>
  <si>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</si>
  <si>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</si>
  <si>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</si>
  <si>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</si>
  <si>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</si>
  <si>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</si>
  <si>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</si>
  <si>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</si>
  <si>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</si>
  <si>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</si>
  <si>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</si>
  <si>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</si>
  <si>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</si>
  <si>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</si>
  <si>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</si>
  <si>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</si>
  <si>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</si>
  <si>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</si>
  <si>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</si>
  <si>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</si>
  <si>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</si>
  <si>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</si>
  <si>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</si>
  <si>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</si>
  <si>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</si>
  <si>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</si>
  <si>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</si>
  <si>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</si>
  <si>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</si>
  <si>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</si>
  <si>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</si>
  <si>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</si>
  <si>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</si>
  <si>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</si>
  <si>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</si>
  <si>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</si>
  <si>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</si>
  <si>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</si>
  <si>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</si>
  <si>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</si>
  <si>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</si>
  <si>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</si>
  <si>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</si>
  <si>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</si>
  <si>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</si>
  <si>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</si>
  <si>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</si>
  <si>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</si>
  <si>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</si>
  <si>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</si>
  <si>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</si>
  <si>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</si>
  <si>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</si>
  <si>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</si>
  <si>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</si>
  <si>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</si>
  <si>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</si>
  <si>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</si>
  <si>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</si>
  <si>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</si>
  <si>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</si>
  <si>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</si>
  <si>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</si>
  <si>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</si>
  <si>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</si>
  <si>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</si>
  <si>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</si>
  <si>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</si>
  <si>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</si>
  <si>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</si>
  <si>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</si>
  <si>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</si>
  <si>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</si>
  <si>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</si>
  <si>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</si>
  <si>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</si>
  <si>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</si>
  <si>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</si>
  <si>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</si>
  <si>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</si>
  <si>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</si>
  <si>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</si>
  <si>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</si>
  <si>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</si>
  <si>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</si>
  <si>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</si>
  <si>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</si>
  <si>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</si>
  <si>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</si>
  <si>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</si>
  <si>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</si>
  <si>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</si>
  <si>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</si>
  <si>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</si>
  <si>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</si>
  <si>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</si>
  <si>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</si>
  <si>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</si>
  <si>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</si>
  <si>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</si>
  <si>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</si>
  <si>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</si>
  <si>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</si>
  <si>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</si>
  <si>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</si>
  <si>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</si>
  <si>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</si>
  <si>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</si>
  <si>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</si>
  <si>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</si>
  <si>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</si>
  <si>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</si>
  <si>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</si>
  <si>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</si>
  <si>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</si>
  <si>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</si>
  <si>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</si>
  <si>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</si>
  <si>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</si>
  <si>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</si>
  <si>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</si>
  <si>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</si>
  <si>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</si>
  <si>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</si>
  <si>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</si>
  <si>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</si>
  <si>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</si>
  <si>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</si>
  <si>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</si>
  <si>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</si>
  <si>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</si>
  <si>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</si>
  <si>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</si>
  <si>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</si>
  <si>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</si>
  <si>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</si>
  <si>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</si>
  <si>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</si>
  <si>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</si>
  <si>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</si>
  <si>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</si>
  <si>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</si>
  <si>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</si>
  <si>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</si>
  <si>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</si>
  <si>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</si>
  <si>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</si>
  <si>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</si>
  <si>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</si>
  <si>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</si>
  <si>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</si>
  <si>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</si>
  <si>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</si>
  <si>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</si>
  <si>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</si>
  <si>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</si>
  <si>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</si>
  <si>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</si>
  <si>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</si>
  <si>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</si>
  <si>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</si>
  <si>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</si>
  <si>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</si>
  <si>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</si>
  <si>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</si>
  <si>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</si>
  <si>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</si>
  <si>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</si>
  <si>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</si>
  <si>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</si>
  <si>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</si>
  <si>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</si>
  <si>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</si>
  <si>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</si>
  <si>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</si>
  <si>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</si>
  <si>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</si>
  <si>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</si>
  <si>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</si>
  <si>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</si>
  <si>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</si>
  <si>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</si>
  <si>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</si>
  <si>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</si>
  <si>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</si>
  <si>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</si>
  <si>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</si>
  <si>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</si>
  <si>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</si>
  <si>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</si>
  <si>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</si>
  <si>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</si>
  <si>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</si>
  <si>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</si>
  <si>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</si>
  <si>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</si>
  <si>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</si>
  <si>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</si>
  <si>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</si>
  <si>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</si>
  <si>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</si>
  <si>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</si>
  <si>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</si>
  <si>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</si>
  <si>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</si>
  <si>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</si>
  <si>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</si>
  <si>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</si>
  <si>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</si>
  <si>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</si>
  <si>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</si>
  <si>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</si>
  <si>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</si>
  <si>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</si>
  <si>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</si>
  <si>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</si>
  <si>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</si>
  <si>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</si>
  <si>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</si>
  <si>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</si>
  <si>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</si>
  <si>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</si>
  <si>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</si>
  <si>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</si>
  <si>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</si>
  <si>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</si>
  <si>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</si>
  <si>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</si>
  <si>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</si>
  <si>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</si>
  <si>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</si>
  <si>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</si>
  <si>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</si>
  <si>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</si>
  <si>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</si>
  <si>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</si>
  <si>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</si>
  <si>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</si>
  <si>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</si>
  <si>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</si>
  <si>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</si>
  <si>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</si>
  <si>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</si>
  <si>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</si>
  <si>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</si>
  <si>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</si>
  <si>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</si>
  <si>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</si>
  <si>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</si>
  <si>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</si>
  <si>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</si>
  <si>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</si>
  <si>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</si>
  <si>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</si>
  <si>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</si>
  <si>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</si>
  <si>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</si>
  <si>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</si>
  <si>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</si>
  <si>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</si>
  <si>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</si>
  <si>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</si>
  <si>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</si>
  <si>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</si>
  <si>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</si>
  <si>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</si>
  <si>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</si>
  <si>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</si>
  <si>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</si>
  <si>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</si>
  <si>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</si>
  <si>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</si>
  <si>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</si>
  <si>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</si>
  <si>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</si>
  <si>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</si>
  <si>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</si>
  <si>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</si>
  <si>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</si>
  <si>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</si>
  <si>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</si>
  <si>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</si>
  <si>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</si>
  <si>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</si>
  <si>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</si>
  <si>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</si>
  <si>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</si>
  <si>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</si>
  <si>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</si>
  <si>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</si>
  <si>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</si>
  <si>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</si>
  <si>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</si>
  <si>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</si>
  <si>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</si>
  <si>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</si>
  <si>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</si>
  <si>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</si>
  <si>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</si>
  <si>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</si>
  <si>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</si>
  <si>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</si>
  <si>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</si>
  <si>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</si>
  <si>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</si>
  <si>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</si>
  <si>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</si>
  <si>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</si>
  <si>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</si>
  <si>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</si>
  <si>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</si>
  <si>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</si>
  <si>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</si>
  <si>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</si>
  <si>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</si>
  <si>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</si>
  <si>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</si>
  <si>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</si>
  <si>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</si>
  <si>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</si>
  <si>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</si>
  <si>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</si>
  <si>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</si>
  <si>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</si>
  <si>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</si>
  <si>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</si>
  <si>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</si>
  <si>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</si>
  <si>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</si>
  <si>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</si>
  <si>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</si>
  <si>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</si>
  <si>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</si>
  <si>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</si>
  <si>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</si>
  <si>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</si>
  <si>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</si>
  <si>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</si>
  <si>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</si>
  <si>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</si>
  <si>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</si>
  <si>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</si>
  <si>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</si>
  <si>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</si>
  <si>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</si>
  <si>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</si>
  <si>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</si>
  <si>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</si>
  <si>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</si>
  <si>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</si>
  <si>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</si>
  <si>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</si>
  <si>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</si>
  <si>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</si>
  <si>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</si>
  <si>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</si>
  <si>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</si>
  <si>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</si>
  <si>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</si>
  <si>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</si>
  <si>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</si>
  <si>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</si>
  <si>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</si>
  <si>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</si>
  <si>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</si>
  <si>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</si>
  <si>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</si>
  <si>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</si>
  <si>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</si>
  <si>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</si>
  <si>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</si>
  <si>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</si>
  <si>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</si>
  <si>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</si>
  <si>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</si>
  <si>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</si>
  <si>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</si>
  <si>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</si>
  <si>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</si>
  <si>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</si>
  <si>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</si>
  <si>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</si>
  <si>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</si>
  <si>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</si>
  <si>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</si>
  <si>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</si>
  <si>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</si>
  <si>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</si>
  <si>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</si>
  <si>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</si>
  <si>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</si>
  <si>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</si>
  <si>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</si>
  <si>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</si>
  <si>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</si>
  <si>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</si>
  <si>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</si>
  <si>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</si>
  <si>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</si>
  <si>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</si>
  <si>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</si>
  <si>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</si>
  <si>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</si>
  <si>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</si>
  <si>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</si>
  <si>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</si>
  <si>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</si>
  <si>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</si>
  <si>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</si>
  <si>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</si>
  <si>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</si>
  <si>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</si>
  <si>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</si>
  <si>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</si>
  <si>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</si>
  <si>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</si>
  <si>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</si>
  <si>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</si>
  <si>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</si>
  <si>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</si>
  <si>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</si>
  <si>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</si>
  <si>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</si>
  <si>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</si>
  <si>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</si>
  <si>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</si>
  <si>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</si>
  <si>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</si>
  <si>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</si>
  <si>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</si>
  <si>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</si>
  <si>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</si>
  <si>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</si>
  <si>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</si>
  <si>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</si>
  <si>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</si>
  <si>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</si>
  <si>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</si>
  <si>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</si>
  <si>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</si>
  <si>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</si>
  <si>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</si>
  <si>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</si>
  <si>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</si>
  <si>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</si>
  <si>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</si>
  <si>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</si>
  <si>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</si>
  <si>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</si>
  <si>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</si>
  <si>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</si>
  <si>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</si>
  <si>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</si>
  <si>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</si>
  <si>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</si>
  <si>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</si>
  <si>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</si>
  <si>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</si>
  <si>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</si>
  <si>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</si>
  <si>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</si>
  <si>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</si>
  <si>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</si>
  <si>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</si>
  <si>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</si>
  <si>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</si>
  <si>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</si>
  <si>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</si>
  <si>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</si>
  <si>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</si>
  <si>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</si>
  <si>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</si>
  <si>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</si>
  <si>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</si>
  <si>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</si>
  <si>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</si>
  <si>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</si>
  <si>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</si>
  <si>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</si>
  <si>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</si>
  <si>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</si>
  <si>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</si>
  <si>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</si>
  <si>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</si>
  <si>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</si>
  <si>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</si>
  <si>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</si>
  <si>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</si>
  <si>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</si>
  <si>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</si>
  <si>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</si>
  <si>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</si>
  <si>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</si>
  <si>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</si>
  <si>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</si>
  <si>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</si>
  <si>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</si>
  <si>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</si>
  <si>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</si>
  <si>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</si>
  <si>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</si>
  <si>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</si>
  <si>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</si>
  <si>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</si>
  <si>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</si>
  <si>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</si>
  <si>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</si>
  <si>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</si>
  <si>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</si>
  <si>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</si>
  <si>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</si>
  <si>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</si>
  <si>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</si>
  <si>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</si>
  <si>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</si>
  <si>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</si>
  <si>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</si>
  <si>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</si>
  <si>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</si>
  <si>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</si>
  <si>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</si>
  <si>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</si>
  <si>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</si>
  <si>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</si>
  <si>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</si>
  <si>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</si>
  <si>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</si>
  <si>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</si>
  <si>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</si>
  <si>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</si>
  <si>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</si>
  <si>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</si>
  <si>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</si>
  <si>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</si>
  <si>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</si>
  <si>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</si>
  <si>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</si>
  <si>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</si>
  <si>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</si>
  <si>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</si>
  <si>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</si>
  <si>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</si>
  <si>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</si>
  <si>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</si>
  <si>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</si>
  <si>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</si>
  <si>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</si>
  <si>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</si>
  <si>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</si>
  <si>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</si>
  <si>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</si>
  <si>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</si>
  <si>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</si>
  <si>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</si>
  <si>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</si>
  <si>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</si>
  <si>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</si>
  <si>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</si>
  <si>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</si>
  <si>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</si>
  <si>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</si>
  <si>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</si>
  <si>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</si>
  <si>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</si>
  <si>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</si>
  <si>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</si>
  <si>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</si>
  <si>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</si>
  <si>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</si>
  <si>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</si>
  <si>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</si>
  <si>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</si>
  <si>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</si>
  <si>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</si>
  <si>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</si>
  <si>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</si>
  <si>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</si>
  <si>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</si>
  <si>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</si>
  <si>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</si>
  <si>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</si>
  <si>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</si>
  <si>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</si>
  <si>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</si>
  <si>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</si>
  <si>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</si>
  <si>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</si>
  <si>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</si>
  <si>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</si>
  <si>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</si>
  <si>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</si>
  <si>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</si>
  <si>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</si>
  <si>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</si>
  <si>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</si>
  <si>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</si>
  <si>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</si>
  <si>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</si>
  <si>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</si>
  <si>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</si>
  <si>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</si>
  <si>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</si>
  <si>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</si>
  <si>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</si>
  <si>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</si>
  <si>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</si>
  <si>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</si>
  <si>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</si>
  <si>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</si>
  <si>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</si>
  <si>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</si>
  <si>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</si>
  <si>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</si>
  <si>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</si>
  <si>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</si>
  <si>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</si>
  <si>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</si>
  <si>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</si>
  <si>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</si>
  <si>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</si>
  <si>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</si>
  <si>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</si>
  <si>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</si>
  <si>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</si>
  <si>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</si>
  <si>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</si>
  <si>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</si>
  <si>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</si>
  <si>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</si>
  <si>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</si>
  <si>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</si>
  <si>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</si>
  <si>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</si>
  <si>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</si>
  <si>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</si>
  <si>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</si>
  <si>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</si>
  <si>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</si>
  <si>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</si>
  <si>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</si>
  <si>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</si>
  <si>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</si>
  <si>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</si>
  <si>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</si>
  <si>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</si>
  <si>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</si>
  <si>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</si>
  <si>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</si>
  <si>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</si>
  <si>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</si>
  <si>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</si>
  <si>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</si>
  <si>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</si>
  <si>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</si>
  <si>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</si>
  <si>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</si>
  <si>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</si>
  <si>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</si>
  <si>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</si>
  <si>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</si>
  <si>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</si>
  <si>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</si>
  <si>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</si>
  <si>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</si>
  <si>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</si>
  <si>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</si>
  <si>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</si>
  <si>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</si>
  <si>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</si>
  <si>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</si>
  <si>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</si>
  <si>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</si>
  <si>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</si>
  <si>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</si>
  <si>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</si>
  <si>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</si>
  <si>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</si>
  <si>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</si>
  <si>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</si>
  <si>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</si>
  <si>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</si>
  <si>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</si>
  <si>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</si>
  <si>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</si>
  <si>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</si>
  <si>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</si>
  <si>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</si>
  <si>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</si>
  <si>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</si>
  <si>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</si>
  <si>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</si>
  <si>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</si>
  <si>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</si>
  <si>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</si>
  <si>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</si>
  <si>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</si>
  <si>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</si>
  <si>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</si>
  <si>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</si>
  <si>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</si>
  <si>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</si>
  <si>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</si>
  <si>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</si>
  <si>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</si>
  <si>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</si>
  <si>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</si>
  <si>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</si>
  <si>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</si>
  <si>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</si>
  <si>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</si>
  <si>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</si>
  <si>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</si>
  <si>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</si>
  <si>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</si>
  <si>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</si>
  <si>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</si>
  <si>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</si>
  <si>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</si>
  <si>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</si>
  <si>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</si>
  <si>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</si>
  <si>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</si>
  <si>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</si>
  <si>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</si>
  <si>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</si>
  <si>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</si>
  <si>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</si>
  <si>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</si>
  <si>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</si>
  <si>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</si>
  <si>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</si>
  <si>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</si>
  <si>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</si>
  <si>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</si>
  <si>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</si>
  <si>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</si>
  <si>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</si>
  <si>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</si>
  <si>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</si>
  <si>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</si>
  <si>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</si>
  <si>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</si>
  <si>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</si>
  <si>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</si>
  <si>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</si>
  <si>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</si>
  <si>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</si>
  <si>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</si>
  <si>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</si>
  <si>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</si>
  <si>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</si>
  <si>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</si>
  <si>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</si>
  <si>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</si>
  <si>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</si>
  <si>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</si>
  <si>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</si>
  <si>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</si>
  <si>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</si>
  <si>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</si>
  <si>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</si>
  <si>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</si>
  <si>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</si>
  <si>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</si>
  <si>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</si>
  <si>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</si>
  <si>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</si>
  <si>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</si>
  <si>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</si>
  <si>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</si>
  <si>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</si>
  <si>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</si>
  <si>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</si>
  <si>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</si>
  <si>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</si>
  <si>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</si>
  <si>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</si>
  <si>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</si>
  <si>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</si>
  <si>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</si>
  <si>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</si>
  <si>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</si>
  <si>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</si>
  <si>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</si>
  <si>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</si>
  <si>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</si>
  <si>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</si>
  <si>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</si>
  <si>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</si>
  <si>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</si>
  <si>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</si>
  <si>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</si>
  <si>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</si>
  <si>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</si>
  <si>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</si>
  <si>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</si>
  <si>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</si>
  <si>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</si>
  <si>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</si>
  <si>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</si>
  <si>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</si>
  <si>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</si>
  <si>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</si>
  <si>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</si>
  <si>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</si>
  <si>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</si>
  <si>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</si>
  <si>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</si>
  <si>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</si>
  <si>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</si>
  <si>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</si>
  <si>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</si>
  <si>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</si>
  <si>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</si>
  <si>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</si>
  <si>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</si>
  <si>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</si>
  <si>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</si>
  <si>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</si>
  <si>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</si>
  <si>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</si>
  <si>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</si>
  <si>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</si>
  <si>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</si>
  <si>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</si>
  <si>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</si>
  <si>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</si>
  <si>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</si>
  <si>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</si>
  <si>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</si>
  <si>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</si>
  <si>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</si>
  <si>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</si>
  <si>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</si>
  <si>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</si>
  <si>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</si>
  <si>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</si>
  <si>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</si>
  <si>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</si>
  <si>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</si>
  <si>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</si>
  <si>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</si>
  <si>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</si>
  <si>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</si>
  <si>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</si>
  <si>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</si>
  <si>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</si>
  <si>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</si>
  <si>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</si>
  <si>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</si>
  <si>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</si>
  <si>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</si>
  <si>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</si>
  <si>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</si>
  <si>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</si>
  <si>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</si>
  <si>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</si>
  <si>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</si>
  <si>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</si>
  <si>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</si>
  <si>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</si>
  <si>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</si>
  <si>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</si>
  <si>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</si>
  <si>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</si>
  <si>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</si>
  <si>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</si>
  <si>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</si>
  <si>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</si>
  <si>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</si>
  <si>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</si>
  <si>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</si>
  <si>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</si>
  <si>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</si>
  <si>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</si>
  <si>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</si>
  <si>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</si>
  <si>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</si>
  <si>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</si>
  <si>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</si>
  <si>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</si>
  <si>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</si>
  <si>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</si>
  <si>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</si>
  <si>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</si>
  <si>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</si>
  <si>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</si>
  <si>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</si>
  <si>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</si>
  <si>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</si>
  <si>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</si>
  <si>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</si>
  <si>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</si>
  <si>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</si>
  <si>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</si>
  <si>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</si>
  <si>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</si>
  <si>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</si>
  <si>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</si>
  <si>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</si>
  <si>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</si>
  <si>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</si>
  <si>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</si>
  <si>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</si>
  <si>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</si>
  <si>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</si>
  <si>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</si>
  <si>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</si>
  <si>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</si>
  <si>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</si>
  <si>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</si>
  <si>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</si>
  <si>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</si>
  <si>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</si>
  <si>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</si>
  <si>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</si>
  <si>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</si>
  <si>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</si>
  <si>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</si>
  <si>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</si>
  <si>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</si>
  <si>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</si>
  <si>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</si>
  <si>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</si>
  <si>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</si>
  <si>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</si>
  <si>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</si>
  <si>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</si>
  <si>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</si>
  <si>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</si>
  <si>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</si>
  <si>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</si>
  <si>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</si>
  <si>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</si>
  <si>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</si>
  <si>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</si>
  <si>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</si>
  <si>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</si>
  <si>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</si>
  <si>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</si>
  <si>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</si>
  <si>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</si>
  <si>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</si>
  <si>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</si>
  <si>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</si>
  <si>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</si>
  <si>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</si>
  <si>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</si>
  <si>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</si>
  <si>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</si>
  <si>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</si>
  <si>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</si>
  <si>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</si>
  <si>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</si>
  <si>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</si>
  <si>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</si>
  <si>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</si>
  <si>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</si>
  <si>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</si>
  <si>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</si>
  <si>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</si>
  <si>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</si>
  <si>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</si>
  <si>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</si>
  <si>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</si>
  <si>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</si>
  <si>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</si>
  <si>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</si>
  <si>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</si>
  <si>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</si>
  <si>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</si>
  <si>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</si>
  <si>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</si>
  <si>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</si>
  <si>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</si>
  <si>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</si>
  <si>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</si>
  <si>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</si>
  <si>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</si>
  <si>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</si>
  <si>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</si>
  <si>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</si>
  <si>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</si>
  <si>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</si>
  <si>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</si>
  <si>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</si>
  <si>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</si>
  <si>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</si>
  <si>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</si>
  <si>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</si>
  <si>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</si>
  <si>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</si>
  <si>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</si>
  <si>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</si>
  <si>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</si>
  <si>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</si>
  <si>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</si>
  <si>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</si>
  <si>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</si>
  <si>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</si>
  <si>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</si>
  <si>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</si>
  <si>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</si>
  <si>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</si>
  <si>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</si>
  <si>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</si>
  <si>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</si>
  <si>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</si>
  <si>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</si>
  <si>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</si>
  <si>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</si>
  <si>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</si>
  <si>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</si>
  <si>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</si>
  <si>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</si>
  <si>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</si>
  <si>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</si>
  <si>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</si>
  <si>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</si>
  <si>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</si>
  <si>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</si>
  <si>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</si>
  <si>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</si>
  <si>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</si>
  <si>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</si>
  <si>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</si>
  <si>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</si>
  <si>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</si>
  <si>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</si>
  <si>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</si>
  <si>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</si>
  <si>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</si>
  <si>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</si>
  <si>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</si>
  <si>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</si>
  <si>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</si>
  <si>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</si>
  <si>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</si>
  <si>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</si>
  <si>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</si>
  <si>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</si>
  <si>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</si>
  <si>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</si>
  <si>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</si>
  <si>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</si>
  <si>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</si>
  <si>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</si>
  <si>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</si>
  <si>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</si>
  <si>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</si>
  <si>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</si>
  <si>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</si>
  <si>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</si>
  <si>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</si>
  <si>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</si>
  <si>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</si>
  <si>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</si>
  <si>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</si>
  <si>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</si>
  <si>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</si>
  <si>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</si>
  <si>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</si>
  <si>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</si>
  <si>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</si>
  <si>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</si>
  <si>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</si>
  <si>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</si>
  <si>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</si>
  <si>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</si>
  <si>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</si>
  <si>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</si>
  <si>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</si>
  <si>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</si>
  <si>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</si>
  <si>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</si>
  <si>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</si>
  <si>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</si>
  <si>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</si>
  <si>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</si>
  <si>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</si>
  <si>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</si>
  <si>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</si>
  <si>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</si>
  <si>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</si>
  <si>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</si>
  <si>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</si>
  <si>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</si>
  <si>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</si>
  <si>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</si>
  <si>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</si>
  <si>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</si>
  <si>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</si>
  <si>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</si>
  <si>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</si>
  <si>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</si>
  <si>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</si>
  <si>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</si>
  <si>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</si>
  <si>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</si>
  <si>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</si>
  <si>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</si>
  <si>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</si>
  <si>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</si>
  <si>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</si>
  <si>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</si>
  <si>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</si>
  <si>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</si>
  <si>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</si>
  <si>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</si>
  <si>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</si>
  <si>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</si>
  <si>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</si>
  <si>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</si>
  <si>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</si>
  <si>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</si>
  <si>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</si>
  <si>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</si>
  <si>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</si>
  <si>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</si>
  <si>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</si>
  <si>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</si>
  <si>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</si>
  <si>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</si>
  <si>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</si>
  <si>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</si>
  <si>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</si>
  <si>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</si>
  <si>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</si>
  <si>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</si>
  <si>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</si>
  <si>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</si>
  <si>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</si>
  <si>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</si>
  <si>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</si>
  <si>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</si>
  <si>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</si>
  <si>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</si>
  <si>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</si>
  <si>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</si>
  <si>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</si>
  <si>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</si>
  <si>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</si>
  <si>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</si>
  <si>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</si>
  <si>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</si>
  <si>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</si>
  <si>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</si>
  <si>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</si>
  <si>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</si>
  <si>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</si>
  <si>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</si>
  <si>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</si>
  <si>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</si>
  <si>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</si>
  <si>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</si>
  <si>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</si>
  <si>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</si>
  <si>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</si>
  <si>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</si>
  <si>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</si>
  <si>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</si>
  <si>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</si>
  <si>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</si>
  <si>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</si>
  <si>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</si>
  <si>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</si>
  <si>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</si>
  <si>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</si>
  <si>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</si>
  <si>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</si>
  <si>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</si>
  <si>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</si>
  <si>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</si>
  <si>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</si>
  <si>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</si>
  <si>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</si>
  <si>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</si>
  <si>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</si>
  <si>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</si>
  <si>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</si>
  <si>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</si>
  <si>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</si>
  <si>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</si>
  <si>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</si>
  <si>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</si>
  <si>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</si>
  <si>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</si>
  <si>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</si>
  <si>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</si>
  <si>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</si>
  <si>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</si>
  <si>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</si>
  <si>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</si>
  <si>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</si>
  <si>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</si>
  <si>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</si>
  <si>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</si>
  <si>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</si>
  <si>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</si>
  <si>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</si>
  <si>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</si>
  <si>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</si>
  <si>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</si>
  <si>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</si>
  <si>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</si>
  <si>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</si>
  <si>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</si>
  <si>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</si>
  <si>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</si>
  <si>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</si>
  <si>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</si>
  <si>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</si>
  <si>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</si>
  <si>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</si>
  <si>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</si>
  <si>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</si>
  <si>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</si>
  <si>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</si>
  <si>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</si>
  <si>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</si>
  <si>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</si>
  <si>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</si>
  <si>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</si>
  <si>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</si>
  <si>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</si>
  <si>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</si>
  <si>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</si>
  <si>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</si>
  <si>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</si>
  <si>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</si>
  <si>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</si>
  <si>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</si>
  <si>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</si>
  <si>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</si>
  <si>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</si>
  <si>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</si>
  <si>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</si>
  <si>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</si>
  <si>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</si>
  <si>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</si>
  <si>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</si>
  <si>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</si>
  <si>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</si>
  <si>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</si>
  <si>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</si>
  <si>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</si>
  <si>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</si>
  <si>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</si>
  <si>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</si>
  <si>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</si>
  <si>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</si>
  <si>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</si>
  <si>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</si>
  <si>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</si>
  <si>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</si>
  <si>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</si>
  <si>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</si>
  <si>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</si>
  <si>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</si>
  <si>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</si>
  <si>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</si>
  <si>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</si>
  <si>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</si>
  <si>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</si>
  <si>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</si>
  <si>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</si>
  <si>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</si>
  <si>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</si>
  <si>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</si>
  <si>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</si>
  <si>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</si>
  <si>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</si>
  <si>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</si>
  <si>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</si>
  <si>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</si>
  <si>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</si>
  <si>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</si>
  <si>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</si>
  <si>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</si>
  <si>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</si>
  <si>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</si>
  <si>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</si>
  <si>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</si>
  <si>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</si>
  <si>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</si>
  <si>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</si>
  <si>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</si>
  <si>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</si>
  <si>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</si>
  <si>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</si>
  <si>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</si>
  <si>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</si>
  <si>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</si>
  <si>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</si>
  <si>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</si>
  <si>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</si>
  <si>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</si>
  <si>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</si>
  <si>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</si>
  <si>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</si>
  <si>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</si>
  <si>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</si>
  <si>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</si>
  <si>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</si>
  <si>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</si>
  <si>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</si>
  <si>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</si>
  <si>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</si>
  <si>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</si>
  <si>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</si>
  <si>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</si>
  <si>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</si>
  <si>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</si>
  <si>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</si>
  <si>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</si>
  <si>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</si>
  <si>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</si>
  <si>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</si>
  <si>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</si>
  <si>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</si>
  <si>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</si>
  <si>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</si>
  <si>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</si>
  <si>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</si>
  <si>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</si>
  <si>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</si>
  <si>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</si>
  <si>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</si>
  <si>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</si>
  <si>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</si>
  <si>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</si>
  <si>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</si>
  <si>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</si>
  <si>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</si>
  <si>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</si>
  <si>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</si>
  <si>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</si>
  <si>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</si>
  <si>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</si>
  <si>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</si>
  <si>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</si>
  <si>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</si>
  <si>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</si>
  <si>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</si>
  <si>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</si>
  <si>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</si>
  <si>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</si>
  <si>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</si>
  <si>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</si>
  <si>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</si>
  <si>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</si>
  <si>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</si>
  <si>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</si>
  <si>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</si>
  <si>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</si>
  <si>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</si>
  <si>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</si>
  <si>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</si>
  <si>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</si>
  <si>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</si>
  <si>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</si>
  <si>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</si>
  <si>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</si>
  <si>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</si>
  <si>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</si>
  <si>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</si>
  <si>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</si>
  <si>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</si>
  <si>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</si>
  <si>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</si>
  <si>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</si>
  <si>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</si>
  <si>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</si>
  <si>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</si>
  <si>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</si>
  <si>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</si>
  <si>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</si>
  <si>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</si>
  <si>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</si>
  <si>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</si>
  <si>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</si>
  <si>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</si>
  <si>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</si>
  <si>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</si>
  <si>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</si>
  <si>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</si>
  <si>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</si>
  <si>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</si>
  <si>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</si>
  <si>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</si>
  <si>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</si>
  <si>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</si>
  <si>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</si>
  <si>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</si>
  <si>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</si>
  <si>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</si>
  <si>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</si>
  <si>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</si>
  <si>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</si>
  <si>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</si>
  <si>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</si>
  <si>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</si>
  <si>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</si>
  <si>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</si>
  <si>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</si>
  <si>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</si>
  <si>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</si>
  <si>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</si>
  <si>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</si>
  <si>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</si>
  <si>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</si>
  <si>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</si>
  <si>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</si>
  <si>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</si>
  <si>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</si>
  <si>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</si>
  <si>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</si>
  <si>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</si>
  <si>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</si>
  <si>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</si>
  <si>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</si>
  <si>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</si>
  <si>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</si>
  <si>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</si>
  <si>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</si>
  <si>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</si>
  <si>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</si>
  <si>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</si>
  <si>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</si>
  <si>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</si>
  <si>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</si>
  <si>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</si>
  <si>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</si>
  <si>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</si>
  <si>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</si>
  <si>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</si>
  <si>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</si>
  <si>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</si>
  <si>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</si>
  <si>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</si>
  <si>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</si>
  <si>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</si>
  <si>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</si>
  <si>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</si>
  <si>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</si>
  <si>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</si>
  <si>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</si>
  <si>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</si>
  <si>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</si>
  <si>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</si>
  <si>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</si>
  <si>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</si>
  <si>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</si>
  <si>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</si>
  <si>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</si>
  <si>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</si>
  <si>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</si>
  <si>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</si>
  <si>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</si>
  <si>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</si>
  <si>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</si>
  <si>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</si>
  <si>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</si>
  <si>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</si>
  <si>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</si>
  <si>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</si>
  <si>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</si>
  <si>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</si>
  <si>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</si>
  <si>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</si>
  <si>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</si>
  <si>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</si>
  <si>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</si>
  <si>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</si>
  <si>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</si>
  <si>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</si>
  <si>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</si>
  <si>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</si>
  <si>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</si>
  <si>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</si>
  <si>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</si>
  <si>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</si>
  <si>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</si>
  <si>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</si>
  <si>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</si>
  <si>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</si>
  <si>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</si>
  <si>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</si>
  <si>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</si>
  <si>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</si>
  <si>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</si>
  <si>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</si>
  <si>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</si>
  <si>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</si>
  <si>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</si>
  <si>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</si>
  <si>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</si>
  <si>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</si>
  <si>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</si>
  <si>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</si>
  <si>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</si>
  <si>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</si>
  <si>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</si>
  <si>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</si>
  <si>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</si>
  <si>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</si>
  <si>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</si>
  <si>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</si>
  <si>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</si>
  <si>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</si>
  <si>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</si>
  <si>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</si>
  <si>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</si>
  <si>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</si>
  <si>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</si>
  <si>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</si>
  <si>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</si>
  <si>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</si>
  <si>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</si>
  <si>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</si>
  <si>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</si>
  <si>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</si>
  <si>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</si>
  <si>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</si>
  <si>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</si>
  <si>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</si>
  <si>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</si>
  <si>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</si>
  <si>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</si>
  <si>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</si>
  <si>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</si>
  <si>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</si>
  <si>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</si>
  <si>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</si>
  <si>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</si>
  <si>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</si>
  <si>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</si>
  <si>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</si>
  <si>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</si>
  <si>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</si>
  <si>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</si>
  <si>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</si>
  <si>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</si>
  <si>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</si>
  <si>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</si>
  <si>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</si>
  <si>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</si>
  <si>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</si>
  <si>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</si>
  <si>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</si>
  <si>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</si>
  <si>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</si>
  <si>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</si>
  <si>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</si>
  <si>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</si>
  <si>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</si>
  <si>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</si>
  <si>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</si>
  <si>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</si>
  <si>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</si>
  <si>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</si>
  <si>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</si>
  <si>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</si>
  <si>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</si>
  <si>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</si>
  <si>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</si>
  <si>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</si>
  <si>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</si>
  <si>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</si>
  <si>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</si>
  <si>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</si>
  <si>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</si>
  <si>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</si>
  <si>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</si>
  <si>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</si>
  <si>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</si>
  <si>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</si>
  <si>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</si>
  <si>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</si>
  <si>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</si>
  <si>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</si>
  <si>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</si>
  <si>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</si>
  <si>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</si>
  <si>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</si>
  <si>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</si>
  <si>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</si>
  <si>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</si>
  <si>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</si>
  <si>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</si>
  <si>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</si>
  <si>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</si>
  <si>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</si>
  <si>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</si>
  <si>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</si>
  <si>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</si>
  <si>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</si>
  <si>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</si>
  <si>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</si>
  <si>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</si>
  <si>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</si>
  <si>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</si>
  <si>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</si>
  <si>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</si>
  <si>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</si>
  <si>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</si>
  <si>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</si>
  <si>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</si>
  <si>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</si>
  <si>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</si>
  <si>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</si>
  <si>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</si>
  <si>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</si>
  <si>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</si>
  <si>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</si>
  <si>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</si>
  <si>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</si>
  <si>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</si>
  <si>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</si>
  <si>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</si>
  <si>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</si>
  <si>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</si>
  <si>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</si>
  <si>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</si>
  <si>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</si>
  <si>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</si>
  <si>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</si>
  <si>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</si>
  <si>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</si>
  <si>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</si>
  <si>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</si>
  <si>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</si>
  <si>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</si>
  <si>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</si>
  <si>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</si>
  <si>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</si>
  <si>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</si>
  <si>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</si>
  <si>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</si>
  <si>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</si>
  <si>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</si>
  <si>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</si>
  <si>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</si>
  <si>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</si>
  <si>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</si>
  <si>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</si>
  <si>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</si>
  <si>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</si>
  <si>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</si>
  <si>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</si>
  <si>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</si>
  <si>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</si>
  <si>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</si>
  <si>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</si>
  <si>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</si>
  <si>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</si>
  <si>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</si>
  <si>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</si>
  <si>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</si>
  <si>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</si>
  <si>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</si>
  <si>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</si>
  <si>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</si>
  <si>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</si>
  <si>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</si>
  <si>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</si>
  <si>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</si>
  <si>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</si>
  <si>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</si>
  <si>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</si>
  <si>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</si>
  <si>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</si>
  <si>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</si>
  <si>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</si>
  <si>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</si>
  <si>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</si>
  <si>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</si>
  <si>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</si>
  <si>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</si>
  <si>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</si>
  <si>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</si>
  <si>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</si>
  <si>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</si>
  <si>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</si>
  <si>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</si>
  <si>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</si>
  <si>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</si>
  <si>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</si>
  <si>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</si>
  <si>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</si>
  <si>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</si>
  <si>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</si>
  <si>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</si>
  <si>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</si>
  <si>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</si>
  <si>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</si>
  <si>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</si>
  <si>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</si>
  <si>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</si>
  <si>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</si>
  <si>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</si>
  <si>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</si>
  <si>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</si>
  <si>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</si>
  <si>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</si>
  <si>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</si>
  <si>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</si>
  <si>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</si>
  <si>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</si>
  <si>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</si>
  <si>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</si>
  <si>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</si>
  <si>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</si>
  <si>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</si>
  <si>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</si>
  <si>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</si>
  <si>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</si>
  <si>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</si>
  <si>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</si>
  <si>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</si>
  <si>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</si>
  <si>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</si>
  <si>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</si>
  <si>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</si>
  <si>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</si>
  <si>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</si>
  <si>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</si>
  <si>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</si>
  <si>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</si>
  <si>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</si>
  <si>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</si>
  <si>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</si>
  <si>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</si>
  <si>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</si>
  <si>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</si>
  <si>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</si>
  <si>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</si>
  <si>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</si>
  <si>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</si>
  <si>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</si>
  <si>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</si>
  <si>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</si>
  <si>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</si>
  <si>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</si>
  <si>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</si>
  <si>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</si>
  <si>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</si>
  <si>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</si>
  <si>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</si>
  <si>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</si>
  <si>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</si>
  <si>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</si>
  <si>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</si>
  <si>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</si>
  <si>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</si>
  <si>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</si>
  <si>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</si>
  <si>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</si>
  <si>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</si>
  <si>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</si>
  <si>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</si>
  <si>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</si>
  <si>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</si>
  <si>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</si>
  <si>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</si>
  <si>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</si>
  <si>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</si>
  <si>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</si>
  <si>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</si>
  <si>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</si>
  <si>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</si>
  <si>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</si>
  <si>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</si>
  <si>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</si>
  <si>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</si>
  <si>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</si>
  <si>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</si>
  <si>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</si>
  <si>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</si>
  <si>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</si>
  <si>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</si>
  <si>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</si>
  <si>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</si>
  <si>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</si>
  <si>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</si>
  <si>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</si>
  <si>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</si>
  <si>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</si>
  <si>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</si>
  <si>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</si>
  <si>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</si>
  <si>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</si>
  <si>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</si>
  <si>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</si>
  <si>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</si>
  <si>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</si>
  <si>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</si>
  <si>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</si>
  <si>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</si>
  <si>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</si>
  <si>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</si>
  <si>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</si>
  <si>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</si>
  <si>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</si>
  <si>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</si>
  <si>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</si>
  <si>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</si>
  <si>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</si>
  <si>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</si>
  <si>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</si>
  <si>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</si>
  <si>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</si>
  <si>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</si>
  <si>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</si>
  <si>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</si>
  <si>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</si>
  <si>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</si>
  <si>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</si>
  <si>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</si>
  <si>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</si>
  <si>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</si>
  <si>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</si>
  <si>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</si>
  <si>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</si>
  <si>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</si>
  <si>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</si>
  <si>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</si>
  <si>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</si>
  <si>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</si>
  <si>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</si>
  <si>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</si>
  <si>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</si>
  <si>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</si>
  <si>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</si>
  <si>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</si>
  <si>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</si>
  <si>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</si>
  <si>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</si>
  <si>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</si>
  <si>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</si>
  <si>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</si>
  <si>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</si>
  <si>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</si>
  <si>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</si>
  <si>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</si>
  <si>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</si>
  <si>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</si>
  <si>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</si>
  <si>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</si>
  <si>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</si>
  <si>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</si>
  <si>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</si>
  <si>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</si>
  <si>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</si>
  <si>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</si>
  <si>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</si>
  <si>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</si>
  <si>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</si>
  <si>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</si>
  <si>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</si>
  <si>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</si>
  <si>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</si>
  <si>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</si>
  <si>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</si>
  <si>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</si>
  <si>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</si>
  <si>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</si>
  <si>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</si>
  <si>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</si>
  <si>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</si>
  <si>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</si>
  <si>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</si>
  <si>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</si>
  <si>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</si>
  <si>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</si>
  <si>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</si>
  <si>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</si>
  <si>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</si>
  <si>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</si>
  <si>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</si>
  <si>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</si>
  <si>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</si>
  <si>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</si>
  <si>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</si>
  <si>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</si>
  <si>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</si>
  <si>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</si>
  <si>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</si>
  <si>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</si>
  <si>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</si>
  <si>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</si>
  <si>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</si>
  <si>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</si>
  <si>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</si>
  <si>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</si>
  <si>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</si>
  <si>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</si>
  <si>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</si>
  <si>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</si>
  <si>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</si>
  <si>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</si>
  <si>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</si>
  <si>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</si>
  <si>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</si>
  <si>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</si>
  <si>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</si>
  <si>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</si>
  <si>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</si>
  <si>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</si>
  <si>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</si>
  <si>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</si>
  <si>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</si>
  <si>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</si>
  <si>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</si>
  <si>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</si>
  <si>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</si>
  <si>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</si>
  <si>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</si>
  <si>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</si>
  <si>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</si>
  <si>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</si>
  <si>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</si>
  <si>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</si>
  <si>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</si>
  <si>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</si>
  <si>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</si>
  <si>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</si>
  <si>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</si>
  <si>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</si>
  <si>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</si>
  <si>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</si>
  <si>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</si>
  <si>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</si>
  <si>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</si>
  <si>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</si>
  <si>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</si>
  <si>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</si>
  <si>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</si>
  <si>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</si>
  <si>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</si>
  <si>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</si>
  <si>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</si>
  <si>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</si>
  <si>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</si>
  <si>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</si>
  <si>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</si>
  <si>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</si>
  <si>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</si>
  <si>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</si>
  <si>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</si>
  <si>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</si>
  <si>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</si>
  <si>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</si>
  <si>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</si>
  <si>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</si>
  <si>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</si>
  <si>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</si>
  <si>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</si>
  <si>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</si>
  <si>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</si>
  <si>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</si>
  <si>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</si>
  <si>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</si>
  <si>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</si>
  <si>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</si>
  <si>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</si>
  <si>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</si>
  <si>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</si>
  <si>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</si>
  <si>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</si>
  <si>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</si>
  <si>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</si>
  <si>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</si>
  <si>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</si>
  <si>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</si>
  <si>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</si>
  <si>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</si>
  <si>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</si>
  <si>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</si>
  <si>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</si>
  <si>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</si>
  <si>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</si>
  <si>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</si>
  <si>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</si>
  <si>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</si>
  <si>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</si>
  <si>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</si>
  <si>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</si>
  <si>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</si>
  <si>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</si>
  <si>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</si>
  <si>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</si>
  <si>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</si>
  <si>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</si>
  <si>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</si>
  <si>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</si>
  <si>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</si>
  <si>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</si>
  <si>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</si>
  <si>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</si>
  <si>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</si>
  <si>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</si>
  <si>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</si>
  <si>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</si>
  <si>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</si>
  <si>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</si>
  <si>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</si>
  <si>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</si>
  <si>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</si>
  <si>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</si>
  <si>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</si>
  <si>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</si>
  <si>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</si>
  <si>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</si>
  <si>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</si>
  <si>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</si>
  <si>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</si>
  <si>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</si>
  <si>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</si>
  <si>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</si>
  <si>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</si>
  <si>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</si>
  <si>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</si>
  <si>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</si>
  <si>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</si>
  <si>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</si>
  <si>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</si>
  <si>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</si>
  <si>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</si>
  <si>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</si>
  <si>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</si>
  <si>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</si>
  <si>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</si>
  <si>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</si>
  <si>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</si>
  <si>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</si>
  <si>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</si>
  <si>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</si>
  <si>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</si>
  <si>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</si>
  <si>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</si>
  <si>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</si>
  <si>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</si>
  <si>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</si>
  <si>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</si>
  <si>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</si>
  <si>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</si>
  <si>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</si>
  <si>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</si>
  <si>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</si>
  <si>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</si>
  <si>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</si>
  <si>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</si>
  <si>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</si>
  <si>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</si>
  <si>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</si>
  <si>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</si>
  <si>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</si>
  <si>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</si>
  <si>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</si>
  <si>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</si>
  <si>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</si>
  <si>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</si>
  <si>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</si>
  <si>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</si>
  <si>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</si>
  <si>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</si>
  <si>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</si>
  <si>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</si>
  <si>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</si>
  <si>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</si>
  <si>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</si>
  <si>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</si>
  <si>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</si>
  <si>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</si>
  <si>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</si>
  <si>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</si>
  <si>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</si>
  <si>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</si>
  <si>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</si>
  <si>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</si>
  <si>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</si>
  <si>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</si>
  <si>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</si>
  <si>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</si>
  <si>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</si>
  <si>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</si>
  <si>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</si>
  <si>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</si>
  <si>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</si>
  <si>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</si>
  <si>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</si>
  <si>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</si>
  <si>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</si>
  <si>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</si>
  <si>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</si>
  <si>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</si>
  <si>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</si>
  <si>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</si>
  <si>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</si>
  <si>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</si>
  <si>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</si>
  <si>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</si>
  <si>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</si>
  <si>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</si>
  <si>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</si>
  <si>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</si>
  <si>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</si>
  <si>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</si>
  <si>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</si>
  <si>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</si>
  <si>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</si>
  <si>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</si>
  <si>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</si>
  <si>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</si>
  <si>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</si>
  <si>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</si>
  <si>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</si>
  <si>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</si>
  <si>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</si>
  <si>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</si>
  <si>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</si>
  <si>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</si>
  <si>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</si>
  <si>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</si>
  <si>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</si>
  <si>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</si>
  <si>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</si>
  <si>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</si>
  <si>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</si>
  <si>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</si>
  <si>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</si>
  <si>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</si>
  <si>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</si>
  <si>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</si>
  <si>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</si>
  <si>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</si>
  <si>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</si>
  <si>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</si>
  <si>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</si>
  <si>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</si>
  <si>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</si>
  <si>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</si>
  <si>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</si>
  <si>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</si>
  <si>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</si>
  <si>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</si>
  <si>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</si>
  <si>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</si>
  <si>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</si>
  <si>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</si>
  <si>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</si>
  <si>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</si>
  <si>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</si>
  <si>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</si>
  <si>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</si>
  <si>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</si>
  <si>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</si>
  <si>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</si>
  <si>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</si>
  <si>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</si>
  <si>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</si>
  <si>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</si>
  <si>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</si>
  <si>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</si>
  <si>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</si>
  <si>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</si>
  <si>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</si>
  <si>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</si>
  <si>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</si>
  <si>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</si>
  <si>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</si>
  <si>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</si>
  <si>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</si>
  <si>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</si>
  <si>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</si>
  <si>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</si>
  <si>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</si>
  <si>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</si>
  <si>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</si>
  <si>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</si>
  <si>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</si>
  <si>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</si>
  <si>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</si>
  <si>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</si>
  <si>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</si>
  <si>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</si>
  <si>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</si>
  <si>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</si>
  <si>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</si>
  <si>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</si>
  <si>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</si>
  <si>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</si>
  <si>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</si>
  <si>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</si>
  <si>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</si>
  <si>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</si>
  <si>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</si>
  <si>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</si>
  <si>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</si>
  <si>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</si>
  <si>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</si>
  <si>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</si>
  <si>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</si>
  <si>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</si>
  <si>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</si>
  <si>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</si>
  <si>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</si>
  <si>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</si>
  <si>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</si>
  <si>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</si>
  <si>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</si>
  <si>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</si>
  <si>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</si>
  <si>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</si>
  <si>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</si>
  <si>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</si>
  <si>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</si>
  <si>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</si>
  <si>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</si>
  <si>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</si>
  <si>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</si>
  <si>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</si>
  <si>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</si>
  <si>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</si>
  <si>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</si>
  <si>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</si>
  <si>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</si>
  <si>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</si>
  <si>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</si>
  <si>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</si>
  <si>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</si>
  <si>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</si>
  <si>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</si>
  <si>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</si>
  <si>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</si>
  <si>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</si>
  <si>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</si>
  <si>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</si>
  <si>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</si>
  <si>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</si>
  <si>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</si>
  <si>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</si>
  <si>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</si>
  <si>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</si>
  <si>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</si>
  <si>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</si>
  <si>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</si>
  <si>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</si>
  <si>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</si>
  <si>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</si>
  <si>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</si>
  <si>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</si>
  <si>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</si>
  <si>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</si>
  <si>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</si>
  <si>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</si>
  <si>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</si>
  <si>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</si>
  <si>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</si>
  <si>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</si>
  <si>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</si>
  <si>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</si>
  <si>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</si>
  <si>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</si>
  <si>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</si>
  <si>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</si>
  <si>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</si>
  <si>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</si>
  <si>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</si>
  <si>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</si>
  <si>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</si>
  <si>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</si>
  <si>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</si>
  <si>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</si>
  <si>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</si>
  <si>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</si>
  <si>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</si>
  <si>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</si>
  <si>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</si>
  <si>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</si>
  <si>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</si>
  <si>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</si>
  <si>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</si>
  <si>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</si>
  <si>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</si>
  <si>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</si>
  <si>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</si>
  <si>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</si>
  <si>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</si>
  <si>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</si>
  <si>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</si>
  <si>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</si>
  <si>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</si>
  <si>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</si>
  <si>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</si>
  <si>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</si>
  <si>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</si>
  <si>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</si>
  <si>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</si>
  <si>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</si>
  <si>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</si>
  <si>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</si>
  <si>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</si>
  <si>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</si>
  <si>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</si>
  <si>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</si>
  <si>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</si>
  <si>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</si>
  <si>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</si>
  <si>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</si>
  <si>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</si>
  <si>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</si>
  <si>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</si>
  <si>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</si>
  <si>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</si>
  <si>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</si>
  <si>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</si>
  <si>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</si>
  <si>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</si>
  <si>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</si>
  <si>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</si>
  <si>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</si>
  <si>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</si>
  <si>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</si>
  <si>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</si>
  <si>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</si>
  <si>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</si>
  <si>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</si>
  <si>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</si>
  <si>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</si>
  <si>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</si>
  <si>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</si>
  <si>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</si>
  <si>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</si>
  <si>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</si>
  <si>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</si>
  <si>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</si>
  <si>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</si>
  <si>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</si>
  <si>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</si>
  <si>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</si>
  <si>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</si>
  <si>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</si>
  <si>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</si>
  <si>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</si>
  <si>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</si>
  <si>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</si>
  <si>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</si>
  <si>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</si>
  <si>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</si>
  <si>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</si>
  <si>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</si>
  <si>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</si>
  <si>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</si>
  <si>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</si>
  <si>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</si>
  <si>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</si>
  <si>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</si>
  <si>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</si>
  <si>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</si>
  <si>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</si>
  <si>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</si>
  <si>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</si>
  <si>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</si>
  <si>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</si>
  <si>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</si>
  <si>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</si>
  <si>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</si>
  <si>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</si>
  <si>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</si>
  <si>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</si>
  <si>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</si>
  <si>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</si>
  <si>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</si>
  <si>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</si>
  <si>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</si>
  <si>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</si>
  <si>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</si>
  <si>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</si>
  <si>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</si>
  <si>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</si>
  <si>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</si>
  <si>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</si>
  <si>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</si>
  <si>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</si>
  <si>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</si>
  <si>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</si>
  <si>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</si>
  <si>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</si>
  <si>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</si>
  <si>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</si>
  <si>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</si>
  <si>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</si>
  <si>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</si>
  <si>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</si>
  <si>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</si>
  <si>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</si>
  <si>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</si>
  <si>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</si>
  <si>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</si>
  <si>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</si>
  <si>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</si>
  <si>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</si>
  <si>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</si>
  <si>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</si>
  <si>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</si>
  <si>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</si>
  <si>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</si>
  <si>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</si>
  <si>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</si>
  <si>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</si>
  <si>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</si>
  <si>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</si>
  <si>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</si>
  <si>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</si>
  <si>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</si>
  <si>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</si>
  <si>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</si>
  <si>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</si>
  <si>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</si>
  <si>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</si>
  <si>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</si>
  <si>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</si>
  <si>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</si>
  <si>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</si>
  <si>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</si>
  <si>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</si>
  <si>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</si>
  <si>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</si>
  <si>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</si>
  <si>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</si>
  <si>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</si>
  <si>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</si>
  <si>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</si>
  <si>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</si>
  <si>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</si>
  <si>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</si>
  <si>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</si>
  <si>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</si>
  <si>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</si>
  <si>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</si>
  <si>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</si>
  <si>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</si>
  <si>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</si>
  <si>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</si>
  <si>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</si>
  <si>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</si>
  <si>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</si>
  <si>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</si>
  <si>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</si>
  <si>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</si>
  <si>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</si>
  <si>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</si>
  <si>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</si>
  <si>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</si>
  <si>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</si>
  <si>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</si>
  <si>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</si>
  <si>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</si>
  <si>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</si>
  <si>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</si>
  <si>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</si>
  <si>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</si>
  <si>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</si>
  <si>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</si>
  <si>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</si>
  <si>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</si>
  <si>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</si>
  <si>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</si>
  <si>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</si>
  <si>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</si>
  <si>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</si>
  <si>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</si>
  <si>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</si>
  <si>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</si>
  <si>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</si>
  <si>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</si>
  <si>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</si>
  <si>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</si>
  <si>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</si>
  <si>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</si>
  <si>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</si>
  <si>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</si>
  <si>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</si>
  <si>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</si>
  <si>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</si>
  <si>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</si>
  <si>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</si>
  <si>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</si>
  <si>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</si>
  <si>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</si>
  <si>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</si>
  <si>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</si>
  <si>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</si>
  <si>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</si>
  <si>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</si>
  <si>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</si>
  <si>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</si>
  <si>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</si>
  <si>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</si>
  <si>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</si>
  <si>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</si>
  <si>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</si>
  <si>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</si>
  <si>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</si>
  <si>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</si>
  <si>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</si>
  <si>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</si>
  <si>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</si>
  <si>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</si>
  <si>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</si>
  <si>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</si>
  <si>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</si>
  <si>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</si>
  <si>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</si>
  <si>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</si>
  <si>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</si>
  <si>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</si>
  <si>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</si>
  <si>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</si>
  <si>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</si>
  <si>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</si>
  <si>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</si>
  <si>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</si>
  <si>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</si>
  <si>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</si>
  <si>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</si>
  <si>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</si>
  <si>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</si>
  <si>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</si>
  <si>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</si>
  <si>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</si>
  <si>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</si>
  <si>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</si>
  <si>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</si>
  <si>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</si>
  <si>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</si>
  <si>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</si>
  <si>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</si>
  <si>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</si>
  <si>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</si>
  <si>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</si>
  <si>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</si>
  <si>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</si>
  <si>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</si>
  <si>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</si>
  <si>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</si>
  <si>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</si>
  <si>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</si>
  <si>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</si>
  <si>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</si>
  <si>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</si>
  <si>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</si>
  <si>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</si>
  <si>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</si>
  <si>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</si>
  <si>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</si>
  <si>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</si>
  <si>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</si>
  <si>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</si>
  <si>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</si>
  <si>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</si>
  <si>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</si>
  <si>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</si>
  <si>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</si>
  <si>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</si>
  <si>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</si>
  <si>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</si>
  <si>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</si>
  <si>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</si>
  <si>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</si>
  <si>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</si>
  <si>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</si>
  <si>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</si>
  <si>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</si>
  <si>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</si>
  <si>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</si>
  <si>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</si>
  <si>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</si>
  <si>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</si>
  <si>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</si>
  <si>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</si>
  <si>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</si>
  <si>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</si>
  <si>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</si>
  <si>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</si>
  <si>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</si>
  <si>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</si>
  <si>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</si>
  <si>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</si>
  <si>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</si>
  <si>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</si>
  <si>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</si>
  <si>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</si>
  <si>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</si>
  <si>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</si>
  <si>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</si>
  <si>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</si>
  <si>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</si>
  <si>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</si>
  <si>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</si>
  <si>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</si>
  <si>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</si>
  <si>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</si>
  <si>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</si>
  <si>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</si>
  <si>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</si>
  <si>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</si>
  <si>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</si>
  <si>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</si>
  <si>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</si>
  <si>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</si>
  <si>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</si>
  <si>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</si>
  <si>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</si>
  <si>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</si>
  <si>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</si>
  <si>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</si>
  <si>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</si>
  <si>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</si>
  <si>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</si>
  <si>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</si>
  <si>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</si>
  <si>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</si>
  <si>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</si>
  <si>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</si>
  <si>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</si>
  <si>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</si>
  <si>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</si>
  <si>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</si>
  <si>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</si>
  <si>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</si>
  <si>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</si>
  <si>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</si>
  <si>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</si>
  <si>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</si>
  <si>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</si>
  <si>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</si>
  <si>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</si>
  <si>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</si>
  <si>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</si>
  <si>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</si>
  <si>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</si>
  <si>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</si>
  <si>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</si>
  <si>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</si>
  <si>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</si>
  <si>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</si>
  <si>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</si>
  <si>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</si>
  <si>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</si>
  <si>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</si>
  <si>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</si>
  <si>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</si>
  <si>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</si>
  <si>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</si>
  <si>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</si>
  <si>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</si>
  <si>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</si>
  <si>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</si>
  <si>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</si>
  <si>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</si>
  <si>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</si>
  <si>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</si>
  <si>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</si>
  <si>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</si>
  <si>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</si>
  <si>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</si>
  <si>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</si>
  <si>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</si>
  <si>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</si>
  <si>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</si>
  <si>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</si>
  <si>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</si>
  <si>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</si>
  <si>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</si>
  <si>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</si>
  <si>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</si>
  <si>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</si>
  <si>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</si>
  <si>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</si>
  <si>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</si>
  <si>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</si>
  <si>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</si>
  <si>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</si>
  <si>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</si>
  <si>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</si>
  <si>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</si>
  <si>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</si>
  <si>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</si>
  <si>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</si>
  <si>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</si>
  <si>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</si>
  <si>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</si>
  <si>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</si>
  <si>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</si>
  <si>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</si>
  <si>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</si>
  <si>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</si>
  <si>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</si>
  <si>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</si>
  <si>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</si>
  <si>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</si>
  <si>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</si>
  <si>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</si>
  <si>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</si>
  <si>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</si>
  <si>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</si>
  <si>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</si>
  <si>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</si>
  <si>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</si>
  <si>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</si>
  <si>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</si>
  <si>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</si>
  <si>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</si>
  <si>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</si>
  <si>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</si>
  <si>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</si>
  <si>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</si>
  <si>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</si>
  <si>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</si>
  <si>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</si>
  <si>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</si>
  <si>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</si>
  <si>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</si>
  <si>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</si>
  <si>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</si>
  <si>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</si>
  <si>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</si>
  <si>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</si>
  <si>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</si>
  <si>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</si>
  <si>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</si>
  <si>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</si>
  <si>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</si>
  <si>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</si>
  <si>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</si>
  <si>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</si>
  <si>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</si>
  <si>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</si>
  <si>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</si>
  <si>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</si>
  <si>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</si>
  <si>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</si>
  <si>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</si>
  <si>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</si>
  <si>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</si>
  <si>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</si>
  <si>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</si>
  <si>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</si>
  <si>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</si>
  <si>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</si>
  <si>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</si>
  <si>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</si>
  <si>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</si>
  <si>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</si>
  <si>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</si>
  <si>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</si>
  <si>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</si>
  <si>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</si>
  <si>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</si>
  <si>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</si>
  <si>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</si>
  <si>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</si>
  <si>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</si>
  <si>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</si>
  <si>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</si>
  <si>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</si>
  <si>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</si>
  <si>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</si>
  <si>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</si>
  <si>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</si>
  <si>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</si>
  <si>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</si>
  <si>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</si>
  <si>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</si>
  <si>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</si>
  <si>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</si>
  <si>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</si>
  <si>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</si>
  <si>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</si>
  <si>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</si>
  <si>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</si>
  <si>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</si>
  <si>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</si>
  <si>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</si>
  <si>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</si>
  <si>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</si>
  <si>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</si>
  <si>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</si>
  <si>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</si>
  <si>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</si>
  <si>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</si>
  <si>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</si>
  <si>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</si>
  <si>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</si>
  <si>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</si>
  <si>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</si>
  <si>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</si>
  <si>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</si>
  <si>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</si>
  <si>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</si>
  <si>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</si>
  <si>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</si>
  <si>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</si>
  <si>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</si>
  <si>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</si>
  <si>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</si>
  <si>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</si>
  <si>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</si>
  <si>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</si>
  <si>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</si>
  <si>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</si>
  <si>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</si>
  <si>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</si>
  <si>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</si>
  <si>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</si>
  <si>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</si>
  <si>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</si>
  <si>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</si>
  <si>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</si>
  <si>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</si>
  <si>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</si>
  <si>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</si>
  <si>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</si>
  <si>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</si>
  <si>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</si>
  <si>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</si>
  <si>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</si>
  <si>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</si>
  <si>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</si>
  <si>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</si>
  <si>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</si>
  <si>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</si>
  <si>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</si>
  <si>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</si>
  <si>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</si>
  <si>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</si>
  <si>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</si>
  <si>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</si>
  <si>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</si>
  <si>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</si>
  <si>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</si>
  <si>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</si>
  <si>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</si>
  <si>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</si>
  <si>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</si>
  <si>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</si>
  <si>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</si>
  <si>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</si>
  <si>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</si>
  <si>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</si>
  <si>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</si>
  <si>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</si>
  <si>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</si>
  <si>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</si>
  <si>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</si>
  <si>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</si>
  <si>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</si>
  <si>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</si>
  <si>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</si>
  <si>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</si>
  <si>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</si>
  <si>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</si>
  <si>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</si>
  <si>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</si>
  <si>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</si>
  <si>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</si>
  <si>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</si>
  <si>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</si>
  <si>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</si>
  <si>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</si>
  <si>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</si>
  <si>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</si>
  <si>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</si>
  <si>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</si>
  <si>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</si>
  <si>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</si>
  <si>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</si>
  <si>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</si>
  <si>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</si>
  <si>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</si>
  <si>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</si>
  <si>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</si>
  <si>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</si>
  <si>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</si>
  <si>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</si>
  <si>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</si>
  <si>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</si>
  <si>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</si>
  <si>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</si>
  <si>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</si>
  <si>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</si>
  <si>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</si>
  <si>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</si>
  <si>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</si>
  <si>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</si>
  <si>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</si>
  <si>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</si>
  <si>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</si>
  <si>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</si>
  <si>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</si>
  <si>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</si>
  <si>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</si>
  <si>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</si>
  <si>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</si>
  <si>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</si>
  <si>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</si>
  <si>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</si>
  <si>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</si>
  <si>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</si>
  <si>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</si>
  <si>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</si>
  <si>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</si>
  <si>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</si>
  <si>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</si>
  <si>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</si>
  <si>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</si>
  <si>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</si>
  <si>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</si>
  <si>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</si>
  <si>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</si>
  <si>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</si>
  <si>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</si>
  <si>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</si>
  <si>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</si>
  <si>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</si>
  <si>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</si>
  <si>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</si>
  <si>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</si>
  <si>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</si>
  <si>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</si>
  <si>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</si>
  <si>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</si>
  <si>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</si>
  <si>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</si>
  <si>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</si>
  <si>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</si>
  <si>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</si>
  <si>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</si>
  <si>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</si>
  <si>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</si>
  <si>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</si>
  <si>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</si>
  <si>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</si>
  <si>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</si>
  <si>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</si>
  <si>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</si>
  <si>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</si>
  <si>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</si>
  <si>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</si>
  <si>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</si>
  <si>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</si>
  <si>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</si>
  <si>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</si>
  <si>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</si>
  <si>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</si>
  <si>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</si>
  <si>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</si>
  <si>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</si>
  <si>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</si>
  <si>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</si>
  <si>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</si>
  <si>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</si>
  <si>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</si>
  <si>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</si>
  <si>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</si>
  <si>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</si>
  <si>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</si>
  <si>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</si>
  <si>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</si>
  <si>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</si>
  <si>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</si>
  <si>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</si>
  <si>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</si>
  <si>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</si>
  <si>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</si>
  <si>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</si>
  <si>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</si>
  <si>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</si>
  <si>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</si>
  <si>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</si>
  <si>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</si>
  <si>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</si>
  <si>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</si>
  <si>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</si>
  <si>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</si>
  <si>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</si>
  <si>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</si>
  <si>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</si>
  <si>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</si>
  <si>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</si>
  <si>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</si>
  <si>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</si>
  <si>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</si>
  <si>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</si>
  <si>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</si>
  <si>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</si>
  <si>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</si>
  <si>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</si>
  <si>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</si>
  <si>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</si>
  <si>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</si>
  <si>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</si>
  <si>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</si>
  <si>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</si>
  <si>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</si>
  <si>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</si>
  <si>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</si>
  <si>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</si>
  <si>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</si>
  <si>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</si>
  <si>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</si>
  <si>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</si>
  <si>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</si>
  <si>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</si>
  <si>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</si>
  <si>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</si>
  <si>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</si>
  <si>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</si>
  <si>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</si>
  <si>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</si>
  <si>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</si>
  <si>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</si>
  <si>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</si>
  <si>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</si>
  <si>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</si>
  <si>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</si>
  <si>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</si>
  <si>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</si>
  <si>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</si>
  <si>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</si>
  <si>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</si>
  <si>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</si>
  <si>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</si>
  <si>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</si>
  <si>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</si>
  <si>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</si>
  <si>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</si>
  <si>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</si>
  <si>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</si>
  <si>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</si>
  <si>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</si>
  <si>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</si>
  <si>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</si>
  <si>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</si>
  <si>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</si>
  <si>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</si>
  <si>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</si>
  <si>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</si>
  <si>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</si>
  <si>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</si>
  <si>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</si>
  <si>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</si>
  <si>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</si>
  <si>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</si>
  <si>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</si>
  <si>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</si>
  <si>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</si>
  <si>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</si>
  <si>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</si>
  <si>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</si>
  <si>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</si>
  <si>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</si>
  <si>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</si>
  <si>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</si>
  <si>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</si>
  <si>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</si>
  <si>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</si>
  <si>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</si>
  <si>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</si>
  <si>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</si>
  <si>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</si>
  <si>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</si>
  <si>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</si>
  <si>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</si>
  <si>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</si>
  <si>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</si>
  <si>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</si>
  <si>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</si>
  <si>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</si>
  <si>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</si>
  <si>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</si>
  <si>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</si>
  <si>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</si>
  <si>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</si>
  <si>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</si>
  <si>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</si>
  <si>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</si>
  <si>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</si>
  <si>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</si>
  <si>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</si>
  <si>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</si>
  <si>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</si>
  <si>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</si>
  <si>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</si>
  <si>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</si>
  <si>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</si>
  <si>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</si>
  <si>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</si>
  <si>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</si>
  <si>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</si>
  <si>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</si>
  <si>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</si>
  <si>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</si>
  <si>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</si>
  <si>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</si>
  <si>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</si>
  <si>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</si>
  <si>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</si>
  <si>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</si>
  <si>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</si>
  <si>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</si>
  <si>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</si>
  <si>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</si>
  <si>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</si>
  <si>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</si>
  <si>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</si>
  <si>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</si>
  <si>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</si>
  <si>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</si>
  <si>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</si>
  <si>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</si>
  <si>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</si>
  <si>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</si>
  <si>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</si>
  <si>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</si>
  <si>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</si>
  <si>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</si>
  <si>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</si>
  <si>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</si>
  <si>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</si>
  <si>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</si>
  <si>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</si>
  <si>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</si>
  <si>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</si>
  <si>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</si>
  <si>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</si>
  <si>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</si>
  <si>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</si>
  <si>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</si>
  <si>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</si>
  <si>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</si>
  <si>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</si>
  <si>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</si>
  <si>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</si>
  <si>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</si>
  <si>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</si>
  <si>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</si>
  <si>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</si>
  <si>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</si>
  <si>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</si>
  <si>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</si>
  <si>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</si>
  <si>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</si>
  <si>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</si>
  <si>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</si>
  <si>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</si>
  <si>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</si>
  <si>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</si>
  <si>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</si>
  <si>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</si>
  <si>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</si>
  <si>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</si>
  <si>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</si>
  <si>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</si>
  <si>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</si>
  <si>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</si>
  <si>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</si>
  <si>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</si>
  <si>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</si>
  <si>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</si>
  <si>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</si>
  <si>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</si>
  <si>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</si>
  <si>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</si>
  <si>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</si>
  <si>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</si>
  <si>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</si>
  <si>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</si>
  <si>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</si>
  <si>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</si>
  <si>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</si>
  <si>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</si>
  <si>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</si>
  <si>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</si>
  <si>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</si>
  <si>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</si>
  <si>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</si>
  <si>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</si>
  <si>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</si>
  <si>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</si>
  <si>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</si>
  <si>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</si>
  <si>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</si>
  <si>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</si>
  <si>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</si>
  <si>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</si>
  <si>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</si>
  <si>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</si>
  <si>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</si>
  <si>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</si>
  <si>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</si>
  <si>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</si>
  <si>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</si>
  <si>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</si>
  <si>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</si>
  <si>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</si>
  <si>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</si>
  <si>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</si>
  <si>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</si>
  <si>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</si>
  <si>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</si>
  <si>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</si>
  <si>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</si>
  <si>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</si>
  <si>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</si>
  <si>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</si>
  <si>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</si>
  <si>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</si>
  <si>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</si>
  <si>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</si>
  <si>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</si>
  <si>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</si>
  <si>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</si>
  <si>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</si>
  <si>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</si>
  <si>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</si>
  <si>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</si>
  <si>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</si>
  <si>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</si>
  <si>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</si>
  <si>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</si>
  <si>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</si>
  <si>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</si>
  <si>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</si>
  <si>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</si>
  <si>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</si>
  <si>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</si>
  <si>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</si>
  <si>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</si>
  <si>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</si>
  <si>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</si>
  <si>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</si>
  <si>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</si>
  <si>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</si>
  <si>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</si>
  <si>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</si>
  <si>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</si>
  <si>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</si>
  <si>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</si>
  <si>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</si>
  <si>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</si>
  <si>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</si>
  <si>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</si>
  <si>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</si>
  <si>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</si>
  <si>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</si>
  <si>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</si>
  <si>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</si>
  <si>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</si>
  <si>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</si>
  <si>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</si>
  <si>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</si>
  <si>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</si>
  <si>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</si>
  <si>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</si>
  <si>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</si>
  <si>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</si>
  <si>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</si>
  <si>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</si>
  <si>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</si>
  <si>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</si>
  <si>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</si>
  <si>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</si>
  <si>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</si>
  <si>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</si>
  <si>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</si>
  <si>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</si>
  <si>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</si>
  <si>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</si>
  <si>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</si>
  <si>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</si>
  <si>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</si>
  <si>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</si>
  <si>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</si>
  <si>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</si>
  <si>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</si>
  <si>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</si>
  <si>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</si>
  <si>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</si>
  <si>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</si>
  <si>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</si>
  <si>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</si>
  <si>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</si>
  <si>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</si>
  <si>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</si>
  <si>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</si>
  <si>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</si>
  <si>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</si>
  <si>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</si>
  <si>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</si>
  <si>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</si>
  <si>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</si>
  <si>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</si>
  <si>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</si>
  <si>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</si>
  <si>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</si>
  <si>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</si>
  <si>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</si>
  <si>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</si>
  <si>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</si>
  <si>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</si>
  <si>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</si>
  <si>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</si>
  <si>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</si>
  <si>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</si>
  <si>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</si>
  <si>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</si>
  <si>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</si>
  <si>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</si>
  <si>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</si>
  <si>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</si>
  <si>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</si>
  <si>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</si>
  <si>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</si>
  <si>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</si>
  <si>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</si>
  <si>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</si>
  <si>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</si>
  <si>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</si>
  <si>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</si>
  <si>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</si>
  <si>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</si>
  <si>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</si>
  <si>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</si>
  <si>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</si>
  <si>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</si>
  <si>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</si>
  <si>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</si>
  <si>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</si>
  <si>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</si>
  <si>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</si>
  <si>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</si>
  <si>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</si>
  <si>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</si>
  <si>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</si>
  <si>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</si>
  <si>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</si>
  <si>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</si>
  <si>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</si>
  <si>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</si>
  <si>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</si>
  <si>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</si>
  <si>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</si>
  <si>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</si>
  <si>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</si>
  <si>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</si>
  <si>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</si>
  <si>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</si>
  <si>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</si>
  <si>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</si>
  <si>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</si>
  <si>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</si>
  <si>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</si>
  <si>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</si>
  <si>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</si>
  <si>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</si>
  <si>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</si>
  <si>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</si>
  <si>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</si>
  <si>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</si>
  <si>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</si>
  <si>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</si>
  <si>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</si>
  <si>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</si>
  <si>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</si>
  <si>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</si>
  <si>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</si>
  <si>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</si>
  <si>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</si>
  <si>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</si>
  <si>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</si>
  <si>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</si>
  <si>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</si>
  <si>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</si>
  <si>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</si>
  <si>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</si>
  <si>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</si>
  <si>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</si>
  <si>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</si>
  <si>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</si>
  <si>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</si>
  <si>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</si>
  <si>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</si>
  <si>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</si>
  <si>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</si>
  <si>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</si>
  <si>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</si>
  <si>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</si>
  <si>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</si>
  <si>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</si>
  <si>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</si>
  <si>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</si>
  <si>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</si>
  <si>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</si>
  <si>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</si>
  <si>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</si>
  <si>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</si>
  <si>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</si>
  <si>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</si>
  <si>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</si>
  <si>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</si>
  <si>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</si>
  <si>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</si>
  <si>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</si>
  <si>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</si>
  <si>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</si>
  <si>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</si>
  <si>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</si>
  <si>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</si>
  <si>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</si>
  <si>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</si>
  <si>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</si>
  <si>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</si>
  <si>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</si>
  <si>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</si>
  <si>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</si>
  <si>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</si>
  <si>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</si>
  <si>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</si>
  <si>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</si>
  <si>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</si>
  <si>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</si>
  <si>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</si>
  <si>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</si>
  <si>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</si>
  <si>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</si>
  <si>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</si>
  <si>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</si>
  <si>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</si>
  <si>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</si>
  <si>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</si>
  <si>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</si>
  <si>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</si>
  <si>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</si>
  <si>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</si>
  <si>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</si>
  <si>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</si>
  <si>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</si>
  <si>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</si>
  <si>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</si>
  <si>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</si>
  <si>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</si>
  <si>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</si>
  <si>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</si>
  <si>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</si>
  <si>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</si>
  <si>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</si>
  <si>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</si>
  <si>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</si>
  <si>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</si>
  <si>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</si>
  <si>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</si>
  <si>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</si>
  <si>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</si>
  <si>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</si>
  <si>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</si>
  <si>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</si>
  <si>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</si>
  <si>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</si>
  <si>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</si>
  <si>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</si>
  <si>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</si>
  <si>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</si>
  <si>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</si>
  <si>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</si>
  <si>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</si>
  <si>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</si>
  <si>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</si>
  <si>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</si>
  <si>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</si>
  <si>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</si>
  <si>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</si>
  <si>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</si>
  <si>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</si>
  <si>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</si>
  <si>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</si>
  <si>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</si>
  <si>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</si>
  <si>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</si>
  <si>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</si>
  <si>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</si>
  <si>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</si>
  <si>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</si>
  <si>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</si>
  <si>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</si>
  <si>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</si>
  <si>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</si>
  <si>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</si>
  <si>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</si>
  <si>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</si>
  <si>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</si>
  <si>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</si>
  <si>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</si>
  <si>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</si>
  <si>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</si>
  <si>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</si>
  <si>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</si>
  <si>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</si>
  <si>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</si>
  <si>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</si>
  <si>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</si>
  <si>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</si>
  <si>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</si>
  <si>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</si>
  <si>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</si>
  <si>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</si>
  <si>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</si>
  <si>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</si>
  <si>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</si>
  <si>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</si>
  <si>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</si>
  <si>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</si>
  <si>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</si>
  <si>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</si>
  <si>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</si>
  <si>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</si>
  <si>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</si>
  <si>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</si>
  <si>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</si>
  <si>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</si>
  <si>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</si>
  <si>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</si>
  <si>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</si>
  <si>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</si>
  <si>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</si>
  <si>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</si>
  <si>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</si>
  <si>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</si>
  <si>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</si>
  <si>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</si>
  <si>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</si>
  <si>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</si>
  <si>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</si>
  <si>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</si>
  <si>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</si>
  <si>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</si>
  <si>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</si>
  <si>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</si>
  <si>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</si>
  <si>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</si>
  <si>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</si>
  <si>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</si>
  <si>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</si>
  <si>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</si>
  <si>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</si>
  <si>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</si>
  <si>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</si>
  <si>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</si>
  <si>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</si>
  <si>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</si>
  <si>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</si>
  <si>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</si>
  <si>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</si>
  <si>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</si>
  <si>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</si>
  <si>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</si>
  <si>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</si>
  <si>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</si>
  <si>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</si>
  <si>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</si>
  <si>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</si>
  <si>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</si>
  <si>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</si>
  <si>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</si>
  <si>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</si>
  <si>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</si>
  <si>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</si>
  <si>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</si>
  <si>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</si>
  <si>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</si>
  <si>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</si>
  <si>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</si>
  <si>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</si>
  <si>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</si>
  <si>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</si>
  <si>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</si>
  <si>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</si>
  <si>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</si>
  <si>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</si>
  <si>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</si>
  <si>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</si>
  <si>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</si>
  <si>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</si>
  <si>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</si>
  <si>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</si>
  <si>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</si>
  <si>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</si>
  <si>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</si>
  <si>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</si>
  <si>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</si>
  <si>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</si>
  <si>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</si>
  <si>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</si>
  <si>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</si>
  <si>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</si>
  <si>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</si>
  <si>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</si>
  <si>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</si>
  <si>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</si>
  <si>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</si>
  <si>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</si>
  <si>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</si>
  <si>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</si>
  <si>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</si>
  <si>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</si>
  <si>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</si>
  <si>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</si>
  <si>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</si>
  <si>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</si>
  <si>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</si>
  <si>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</si>
  <si>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</si>
  <si>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</si>
  <si>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</si>
  <si>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</si>
  <si>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</si>
  <si>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</si>
  <si>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</si>
  <si>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</si>
  <si>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</si>
  <si>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</si>
  <si>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</si>
  <si>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</si>
  <si>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</si>
  <si>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</si>
  <si>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</si>
  <si>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</si>
  <si>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</si>
  <si>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</si>
  <si>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</si>
  <si>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</si>
  <si>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</si>
  <si>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</si>
  <si>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</si>
  <si>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</si>
  <si>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</si>
  <si>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</si>
  <si>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</si>
  <si>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</si>
  <si>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</si>
  <si>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</si>
  <si>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</si>
  <si>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</si>
  <si>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</si>
  <si>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</si>
  <si>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</si>
  <si>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</si>
  <si>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</si>
  <si>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</si>
  <si>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</si>
  <si>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</si>
  <si>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</si>
  <si>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</si>
  <si>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</si>
  <si>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</si>
  <si>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</si>
  <si>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</si>
  <si>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</si>
  <si>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</si>
  <si>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</si>
  <si>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</si>
  <si>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</si>
  <si>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</si>
  <si>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</si>
  <si>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</si>
  <si>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</si>
  <si>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</si>
  <si>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</si>
  <si>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</si>
  <si>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</si>
  <si>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</si>
  <si>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</si>
  <si>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</si>
  <si>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</si>
  <si>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</si>
  <si>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</si>
  <si>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</si>
  <si>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</si>
  <si>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</si>
  <si>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</si>
  <si>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</si>
  <si>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</si>
  <si>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</si>
  <si>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</si>
  <si>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</si>
  <si>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</si>
  <si>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</si>
  <si>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</si>
  <si>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</si>
  <si>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</si>
  <si>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</si>
  <si>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</si>
  <si>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</si>
  <si>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</si>
  <si>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</si>
  <si>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</si>
  <si>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</si>
  <si>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</si>
  <si>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</si>
  <si>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</si>
  <si>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</si>
  <si>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</si>
  <si>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</si>
  <si>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</si>
  <si>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</si>
  <si>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</si>
  <si>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</si>
  <si>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</si>
  <si>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</si>
  <si>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</si>
  <si>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</si>
  <si>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</si>
  <si>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</si>
  <si>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</si>
  <si>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</si>
  <si>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</si>
  <si>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</si>
  <si>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</si>
  <si>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</si>
  <si>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</si>
  <si>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</si>
  <si>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</si>
  <si>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</si>
  <si>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</si>
  <si>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</si>
  <si>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</si>
  <si>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</si>
  <si>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</si>
  <si>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</si>
  <si>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</si>
  <si>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</si>
  <si>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</si>
  <si>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</si>
  <si>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</si>
  <si>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</si>
  <si>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</si>
  <si>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</si>
  <si>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</si>
  <si>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</si>
  <si>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</si>
  <si>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</si>
  <si>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</si>
  <si>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</si>
  <si>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</si>
  <si>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</si>
  <si>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</si>
  <si>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</si>
  <si>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</si>
  <si>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</si>
  <si>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</si>
  <si>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</si>
  <si>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</si>
  <si>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</si>
  <si>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</si>
  <si>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</si>
  <si>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</si>
  <si>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</si>
  <si>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</si>
  <si>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</si>
  <si>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</si>
  <si>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</si>
  <si>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</si>
  <si>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</si>
  <si>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</si>
  <si>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</si>
  <si>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</si>
  <si>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</si>
  <si>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</si>
  <si>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</si>
  <si>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</si>
  <si>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</si>
  <si>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</si>
  <si>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</si>
  <si>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</si>
  <si>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</si>
  <si>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</si>
  <si>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</si>
  <si>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</si>
  <si>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</si>
  <si>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</si>
  <si>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</si>
  <si>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</si>
  <si>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</si>
  <si>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</si>
  <si>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</si>
  <si>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</si>
  <si>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</si>
  <si>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</si>
  <si>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</si>
  <si>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</si>
  <si>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</si>
  <si>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</si>
  <si>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</si>
  <si>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</si>
  <si>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</si>
  <si>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</si>
  <si>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</si>
  <si>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</si>
  <si>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</si>
  <si>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</si>
  <si>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</si>
  <si>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</si>
  <si>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</si>
  <si>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</si>
  <si>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</si>
  <si>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</si>
  <si>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</si>
  <si>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</si>
  <si>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</si>
  <si>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</si>
  <si>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</si>
  <si>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</si>
  <si>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</si>
  <si>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</si>
  <si>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</si>
  <si>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</si>
  <si>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</si>
  <si>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</si>
  <si>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</si>
  <si>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</si>
  <si>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</si>
  <si>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</si>
  <si>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</si>
  <si>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</si>
  <si>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</si>
  <si>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</si>
  <si>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</si>
  <si>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</si>
  <si>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</si>
  <si>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</si>
  <si>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</si>
  <si>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</si>
  <si>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</si>
  <si>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</si>
  <si>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</si>
  <si>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</si>
  <si>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</si>
  <si>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</si>
  <si>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</si>
  <si>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</si>
  <si>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</si>
  <si>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</si>
  <si>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</si>
  <si>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</si>
  <si>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</si>
  <si>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</si>
  <si>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</si>
  <si>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</si>
  <si>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</si>
  <si>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</si>
  <si>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</si>
  <si>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</si>
  <si>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</si>
  <si>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</si>
  <si>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</si>
  <si>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</si>
  <si>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</si>
  <si>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</si>
  <si>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</si>
  <si>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</si>
  <si>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</si>
  <si>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</si>
  <si>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</si>
  <si>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</si>
  <si>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</si>
  <si>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</si>
  <si>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</si>
  <si>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</si>
  <si>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</si>
  <si>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</si>
  <si>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</si>
  <si>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</si>
  <si>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</si>
  <si>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</si>
  <si>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</si>
  <si>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</si>
  <si>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</si>
  <si>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</si>
  <si>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</si>
  <si>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</si>
  <si>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</si>
  <si>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</si>
  <si>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</si>
  <si>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</si>
  <si>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</si>
  <si>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</si>
  <si>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</si>
  <si>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</si>
  <si>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</si>
  <si>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</si>
  <si>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</si>
  <si>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</si>
  <si>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</si>
  <si>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</si>
  <si>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</si>
  <si>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</si>
  <si>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</si>
  <si>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</si>
  <si>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</si>
  <si>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</si>
  <si>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</si>
  <si>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</si>
  <si>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</si>
  <si>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</si>
  <si>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</si>
  <si>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</si>
  <si>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</si>
  <si>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</si>
  <si>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</si>
  <si>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</si>
  <si>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</si>
  <si>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</si>
  <si>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</si>
  <si>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</si>
  <si>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</si>
  <si>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</si>
  <si>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</si>
  <si>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</si>
  <si>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</si>
  <si>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</si>
  <si>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</si>
  <si>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</si>
  <si>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</si>
  <si>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</si>
  <si>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</si>
  <si>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</si>
  <si>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</si>
  <si>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</si>
  <si>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</si>
  <si>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</si>
  <si>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</si>
  <si>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</si>
  <si>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</si>
  <si>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</si>
  <si>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</si>
  <si>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</si>
  <si>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</si>
  <si>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</si>
  <si>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</si>
  <si>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</si>
  <si>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</si>
  <si>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</si>
  <si>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</si>
  <si>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</si>
  <si>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</si>
  <si>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</si>
  <si>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</si>
  <si>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</si>
  <si>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</si>
  <si>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</si>
  <si>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</si>
  <si>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</si>
  <si>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</si>
  <si>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</si>
  <si>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</si>
  <si>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</si>
  <si>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</si>
  <si>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</si>
  <si>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</si>
  <si>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</si>
  <si>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</si>
  <si>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</si>
  <si>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</si>
  <si>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</si>
  <si>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</si>
  <si>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</si>
  <si>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</si>
  <si>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</si>
  <si>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</si>
  <si>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</si>
  <si>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</si>
  <si>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</si>
  <si>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</si>
  <si>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</si>
  <si>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</si>
  <si>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</si>
  <si>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</si>
  <si>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</si>
  <si>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</si>
  <si>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</si>
  <si>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</si>
  <si>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</si>
  <si>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</si>
  <si>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</si>
  <si>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</si>
  <si>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</si>
  <si>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</si>
  <si>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</si>
  <si>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</si>
  <si>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</si>
  <si>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</si>
  <si>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</si>
  <si>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</si>
  <si>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</si>
  <si>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</si>
  <si>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</si>
  <si>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</si>
  <si>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</si>
  <si>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</si>
  <si>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</si>
  <si>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</si>
  <si>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</si>
  <si>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</si>
  <si>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</si>
  <si>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</si>
  <si>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</si>
  <si>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</si>
  <si>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</si>
  <si>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</si>
  <si>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</si>
  <si>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</si>
  <si>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</si>
  <si>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</si>
  <si>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</si>
  <si>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</si>
  <si>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</si>
  <si>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</si>
  <si>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</si>
  <si>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</si>
  <si>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</si>
  <si>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</si>
  <si>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</si>
  <si>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</si>
  <si>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</si>
  <si>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</si>
  <si>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</si>
  <si>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</si>
  <si>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</si>
  <si>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</si>
  <si>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</si>
  <si>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</si>
  <si>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</si>
  <si>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</si>
  <si>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</si>
  <si>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</si>
  <si>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</si>
  <si>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</si>
  <si>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</si>
  <si>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</si>
  <si>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</si>
  <si>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</si>
  <si>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</si>
  <si>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</si>
  <si>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</si>
  <si>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</si>
  <si>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</si>
  <si>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</si>
  <si>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</si>
  <si>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</si>
  <si>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</si>
  <si>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</si>
  <si>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</si>
  <si>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</si>
  <si>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</si>
  <si>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</si>
  <si>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</si>
  <si>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</si>
  <si>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</si>
  <si>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</si>
  <si>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</si>
  <si>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</si>
  <si>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</si>
  <si>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</si>
  <si>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</si>
  <si>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</si>
  <si>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</si>
  <si>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</si>
  <si>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</si>
  <si>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</si>
  <si>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</si>
  <si>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</si>
  <si>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</si>
  <si>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</si>
  <si>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</si>
  <si>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</si>
  <si>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</si>
  <si>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</si>
  <si>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</si>
  <si>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</si>
  <si>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</si>
  <si>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</si>
  <si>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</si>
  <si>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</si>
  <si>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</si>
  <si>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</si>
  <si>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</si>
  <si>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</si>
  <si>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</si>
  <si>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</si>
  <si>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</si>
  <si>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</si>
  <si>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</si>
  <si>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</si>
  <si>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</si>
  <si>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</si>
  <si>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</si>
  <si>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</si>
  <si>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</si>
  <si>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</si>
  <si>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</si>
  <si>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</si>
  <si>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</si>
  <si>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</si>
  <si>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</si>
  <si>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</si>
  <si>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</si>
  <si>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</si>
  <si>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</si>
  <si>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</si>
  <si>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</si>
  <si>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</si>
  <si>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</si>
  <si>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</si>
  <si>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</si>
  <si>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</si>
  <si>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</si>
  <si>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</si>
  <si>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</si>
  <si>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</si>
  <si>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</si>
  <si>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</si>
  <si>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</si>
  <si>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</si>
  <si>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</si>
  <si>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</si>
  <si>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</si>
  <si>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</si>
  <si>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</si>
  <si>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</si>
  <si>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</si>
  <si>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</si>
  <si>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</si>
  <si>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</si>
  <si>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</si>
  <si>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</si>
  <si>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</si>
  <si>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</si>
  <si>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</si>
  <si>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</si>
  <si>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</si>
  <si>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</si>
  <si>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</si>
  <si>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</si>
  <si>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</si>
  <si>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</si>
  <si>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</si>
  <si>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</si>
  <si>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</si>
  <si>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</si>
  <si>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</si>
  <si>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</si>
  <si>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</si>
  <si>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</si>
  <si>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</si>
  <si>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</si>
  <si>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</si>
  <si>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</si>
  <si>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</si>
  <si>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</si>
  <si>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</si>
  <si>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</si>
  <si>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</si>
  <si>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</si>
  <si>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</si>
  <si>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</si>
  <si>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</si>
  <si>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</si>
  <si>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</si>
  <si>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</si>
  <si>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</si>
  <si>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</si>
  <si>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</si>
  <si>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</si>
  <si>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</si>
  <si>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</si>
  <si>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</si>
  <si>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</si>
  <si>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</si>
  <si>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</si>
  <si>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</si>
  <si>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</si>
  <si>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</si>
  <si>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</si>
  <si>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</si>
  <si>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</si>
  <si>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</si>
  <si>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</si>
  <si>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</si>
  <si>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</si>
  <si>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</si>
  <si>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</si>
  <si>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</si>
  <si>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</si>
  <si>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</si>
  <si>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</si>
  <si>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</si>
  <si>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</si>
  <si>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</si>
  <si>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</si>
  <si>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</si>
  <si>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</si>
  <si>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</si>
  <si>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</si>
  <si>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</si>
  <si>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</si>
  <si>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</si>
  <si>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</si>
  <si>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</si>
  <si>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</si>
  <si>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</si>
  <si>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</si>
  <si>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</si>
  <si>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</si>
  <si>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</si>
  <si>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</si>
  <si>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</si>
  <si>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</si>
  <si>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</si>
  <si>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</si>
  <si>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</si>
  <si>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</si>
  <si>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</si>
  <si>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</si>
  <si>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</si>
  <si>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</si>
  <si>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</si>
  <si>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</si>
  <si>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</si>
  <si>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</si>
  <si>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</si>
  <si>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</si>
  <si>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</si>
  <si>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</si>
  <si>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</si>
  <si>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</si>
  <si>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</si>
  <si>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</si>
  <si>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</si>
  <si>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</si>
  <si>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</si>
  <si>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</si>
  <si>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</si>
  <si>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</si>
  <si>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</si>
  <si>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</si>
  <si>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</si>
  <si>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</si>
  <si>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</si>
  <si>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</si>
  <si>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</si>
  <si>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</si>
  <si>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</si>
  <si>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</si>
  <si>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</si>
  <si>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</si>
  <si>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</si>
  <si>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</si>
  <si>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</si>
  <si>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</si>
  <si>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</si>
  <si>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</si>
  <si>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</si>
  <si>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</si>
  <si>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</si>
  <si>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</si>
  <si>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</si>
  <si>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</si>
  <si>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</si>
  <si>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</si>
  <si>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</si>
  <si>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</si>
  <si>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</si>
  <si>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</si>
  <si>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</si>
  <si>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</si>
  <si>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</si>
  <si>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</si>
  <si>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</si>
  <si>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</si>
  <si>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</si>
  <si>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</si>
  <si>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</si>
  <si>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</si>
  <si>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</si>
  <si>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</si>
  <si>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</si>
  <si>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</si>
  <si>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</si>
  <si>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</si>
  <si>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</si>
  <si>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</si>
  <si>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</si>
  <si>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</si>
  <si>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</si>
  <si>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</si>
  <si>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</si>
  <si>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</si>
  <si>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</si>
  <si>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</si>
  <si>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</si>
  <si>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</si>
  <si>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</si>
  <si>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</si>
  <si>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</si>
  <si>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</si>
  <si>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</si>
  <si>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</si>
  <si>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</si>
  <si>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</si>
  <si>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</si>
  <si>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</si>
  <si>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</si>
  <si>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</si>
  <si>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</si>
  <si>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</si>
  <si>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</si>
  <si>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</si>
  <si>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</si>
  <si>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</si>
  <si>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</si>
  <si>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</si>
  <si>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</si>
  <si>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</si>
  <si>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</si>
  <si>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</si>
  <si>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</si>
  <si>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</si>
  <si>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</si>
  <si>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</si>
  <si>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</si>
  <si>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</si>
  <si>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</si>
  <si>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</si>
  <si>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</si>
  <si>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</si>
  <si>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</si>
  <si>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</si>
  <si>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</si>
  <si>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</si>
  <si>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</si>
  <si>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</si>
  <si>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</si>
  <si>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</si>
  <si>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</si>
  <si>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</si>
  <si>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</si>
  <si>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</si>
  <si>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</si>
  <si>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</si>
  <si>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</si>
  <si>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</si>
  <si>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</si>
  <si>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</si>
  <si>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</si>
  <si>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</si>
  <si>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</si>
  <si>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</si>
  <si>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</si>
  <si>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</si>
  <si>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</si>
  <si>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</si>
  <si>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</si>
  <si>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</si>
  <si>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</si>
  <si>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</si>
  <si>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</si>
  <si>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</si>
  <si>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</si>
  <si>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</si>
  <si>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</si>
  <si>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</si>
  <si>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</si>
  <si>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</si>
  <si>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</si>
  <si>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</si>
  <si>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</si>
  <si>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</si>
  <si>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</si>
  <si>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</si>
  <si>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</si>
  <si>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</si>
  <si>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</si>
  <si>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</si>
  <si>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</si>
  <si>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</si>
  <si>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</si>
  <si>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</si>
  <si>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</si>
  <si>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</si>
  <si>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</si>
  <si>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</si>
  <si>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</si>
  <si>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</si>
  <si>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</si>
  <si>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</si>
  <si>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</si>
  <si>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</si>
  <si>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</si>
  <si>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</si>
  <si>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</si>
  <si>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</si>
  <si>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</si>
  <si>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</si>
  <si>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</si>
  <si>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</si>
  <si>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</si>
  <si>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</si>
  <si>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</si>
  <si>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</si>
  <si>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</si>
  <si>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</si>
  <si>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</si>
  <si>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</si>
  <si>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</si>
  <si>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</si>
  <si>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</si>
  <si>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</si>
  <si>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</si>
  <si>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</si>
  <si>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</si>
  <si>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</si>
  <si>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</si>
  <si>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</si>
  <si>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</si>
  <si>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</si>
  <si>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</si>
  <si>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</si>
  <si>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</si>
  <si>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</si>
  <si>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</si>
  <si>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</si>
  <si>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</si>
  <si>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</si>
  <si>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</si>
  <si>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</si>
  <si>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</si>
  <si>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</si>
  <si>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</si>
  <si>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</si>
  <si>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</si>
  <si>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</si>
  <si>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</si>
  <si>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</si>
  <si>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</si>
  <si>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</si>
  <si>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</si>
  <si>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</si>
  <si>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</si>
  <si>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</si>
  <si>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</si>
  <si>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</si>
  <si>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</si>
  <si>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</si>
  <si>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</si>
  <si>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</si>
  <si>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</si>
  <si>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</si>
  <si>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</si>
  <si>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</si>
  <si>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</si>
  <si>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</si>
  <si>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</si>
  <si>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</si>
  <si>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</si>
  <si>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</si>
  <si>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</si>
  <si>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</si>
  <si>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</si>
  <si>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</si>
  <si>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</si>
  <si>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</si>
  <si>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</si>
  <si>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</si>
  <si>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</si>
  <si>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</si>
  <si>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</si>
  <si>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</si>
  <si>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</si>
  <si>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</si>
  <si>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</si>
  <si>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</si>
  <si>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</si>
  <si>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</si>
  <si>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</si>
  <si>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</si>
  <si>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</si>
  <si>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</si>
  <si>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</si>
  <si>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</si>
  <si>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</si>
  <si>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</si>
  <si>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</si>
  <si>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</si>
  <si>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</si>
  <si>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</si>
  <si>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</si>
  <si>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</si>
  <si>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</si>
  <si>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</si>
  <si>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</si>
  <si>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</si>
  <si>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</si>
  <si>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</si>
  <si>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</si>
  <si>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</si>
  <si>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</si>
  <si>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</si>
  <si>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</si>
  <si>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</si>
  <si>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</si>
  <si>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</si>
  <si>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</si>
  <si>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</si>
  <si>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</si>
  <si>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</si>
  <si>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</si>
  <si>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</si>
  <si>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</si>
  <si>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</si>
  <si>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</si>
  <si>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</si>
  <si>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</si>
  <si>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</si>
  <si>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</si>
  <si>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</si>
  <si>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</si>
  <si>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</si>
  <si>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</si>
  <si>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</si>
  <si>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</si>
  <si>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</si>
  <si>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</si>
  <si>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</si>
  <si>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</si>
  <si>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</si>
  <si>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</si>
  <si>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</si>
  <si>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</si>
  <si>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</si>
  <si>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</si>
  <si>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</si>
  <si>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</si>
  <si>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</si>
  <si>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</si>
  <si>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</si>
  <si>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</si>
  <si>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</si>
  <si>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</si>
  <si>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</si>
  <si>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</si>
  <si>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</si>
  <si>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</si>
  <si>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</si>
  <si>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</si>
  <si>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</si>
  <si>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</si>
  <si>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</si>
  <si>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</si>
  <si>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</si>
  <si>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</si>
  <si>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</si>
  <si>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</si>
  <si>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</si>
  <si>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</si>
  <si>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</si>
  <si>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</si>
  <si>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</si>
  <si>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</si>
  <si>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</si>
  <si>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</si>
  <si>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</si>
  <si>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</si>
  <si>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</si>
  <si>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</si>
  <si>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</si>
  <si>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</si>
  <si>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</si>
  <si>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</si>
  <si>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</si>
  <si>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</si>
  <si>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</si>
  <si>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</si>
  <si>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</si>
  <si>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</si>
  <si>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</si>
  <si>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</si>
  <si>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</si>
  <si>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</si>
  <si>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</si>
  <si>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</si>
  <si>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</si>
  <si>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</si>
  <si>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</si>
  <si>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</si>
  <si>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</si>
  <si>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</si>
  <si>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</si>
  <si>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</si>
  <si>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</si>
  <si>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</si>
  <si>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</si>
  <si>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</si>
  <si>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</si>
  <si>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</si>
  <si>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</si>
  <si>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</si>
  <si>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</si>
  <si>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</si>
  <si>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</si>
  <si>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</si>
  <si>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</si>
  <si>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</si>
  <si>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</si>
  <si>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</si>
  <si>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</si>
  <si>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</si>
  <si>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</si>
  <si>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</si>
  <si>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</si>
  <si>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</si>
  <si>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</si>
  <si>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</si>
  <si>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</si>
  <si>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</si>
  <si>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</si>
  <si>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</si>
  <si>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</si>
  <si>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</si>
  <si>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</si>
  <si>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</si>
  <si>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</si>
  <si>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</si>
  <si>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</si>
  <si>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</si>
  <si>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</si>
  <si>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</si>
  <si>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</si>
  <si>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</si>
  <si>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</si>
  <si>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</si>
  <si>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</si>
  <si>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</si>
  <si>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</si>
  <si>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</si>
  <si>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</si>
  <si>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</si>
  <si>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</si>
  <si>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</si>
  <si>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</si>
  <si>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</si>
  <si>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</si>
  <si>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</si>
  <si>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</si>
  <si>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</si>
  <si>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</si>
  <si>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</si>
  <si>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</si>
  <si>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</si>
  <si>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</si>
  <si>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</si>
  <si>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</si>
  <si>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</si>
  <si>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</si>
  <si>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</si>
  <si>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</si>
  <si>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</si>
  <si>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</si>
  <si>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</si>
  <si>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</si>
  <si>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</si>
  <si>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</si>
  <si>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</si>
  <si>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</si>
  <si>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</si>
  <si>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</si>
  <si>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</si>
  <si>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</si>
  <si>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</si>
  <si>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</si>
  <si>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</si>
  <si>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</si>
  <si>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</si>
  <si>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</si>
  <si>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</si>
  <si>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</si>
  <si>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</si>
  <si>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</si>
  <si>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</si>
  <si>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</si>
  <si>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</si>
  <si>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</si>
  <si>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</si>
  <si>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</si>
  <si>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</si>
  <si>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</si>
  <si>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</si>
  <si>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</si>
  <si>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</si>
  <si>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</si>
  <si>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</si>
  <si>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</si>
  <si>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</si>
  <si>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</si>
  <si>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</si>
  <si>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</si>
  <si>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</si>
  <si>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</si>
  <si>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</si>
  <si>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</si>
  <si>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</si>
  <si>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</si>
  <si>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</si>
  <si>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</si>
  <si>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</si>
  <si>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</si>
  <si>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</si>
  <si>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</si>
  <si>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</si>
  <si>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</si>
  <si>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</si>
  <si>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</si>
  <si>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</si>
  <si>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</si>
  <si>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</si>
  <si>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</si>
  <si>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</si>
  <si>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</si>
  <si>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</si>
  <si>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</si>
  <si>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</si>
  <si>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</si>
  <si>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</si>
  <si>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</si>
  <si>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</si>
  <si>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</si>
  <si>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</si>
  <si>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</si>
  <si>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</si>
  <si>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</si>
  <si>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</si>
  <si>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</si>
  <si>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</si>
  <si>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</si>
  <si>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</si>
  <si>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</si>
  <si>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</si>
  <si>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</si>
  <si>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</si>
  <si>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</si>
  <si>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</si>
  <si>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</si>
  <si>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</si>
  <si>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</si>
  <si>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</si>
  <si>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</si>
  <si>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</si>
  <si>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</si>
  <si>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</si>
  <si>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</si>
  <si>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</si>
  <si>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</si>
  <si>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</si>
  <si>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</si>
  <si>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</si>
  <si>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</si>
  <si>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</si>
  <si>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</si>
  <si>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</si>
  <si>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</si>
  <si>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</si>
  <si>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</si>
  <si>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</si>
  <si>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</si>
  <si>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</si>
  <si>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</si>
  <si>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</si>
  <si>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</si>
  <si>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</si>
  <si>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</si>
  <si>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</si>
  <si>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</si>
  <si>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</si>
  <si>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</si>
  <si>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</si>
  <si>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</si>
  <si>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</si>
  <si>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</si>
  <si>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</si>
  <si>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</si>
  <si>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</si>
  <si>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</si>
  <si>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</si>
  <si>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</si>
  <si>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</si>
  <si>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</si>
  <si>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</si>
  <si>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</si>
  <si>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</si>
  <si>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</si>
  <si>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</si>
  <si>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</si>
  <si>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</si>
  <si>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</si>
  <si>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</si>
  <si>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</si>
  <si>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</si>
  <si>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</si>
  <si>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</si>
  <si>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</si>
  <si>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</si>
  <si>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</si>
  <si>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</si>
  <si>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</si>
  <si>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</si>
  <si>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</si>
  <si>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</si>
  <si>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</si>
  <si>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</si>
  <si>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</si>
  <si>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</si>
  <si>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</si>
  <si>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</si>
  <si>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</si>
  <si>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</si>
  <si>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</si>
  <si>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</si>
  <si>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</si>
  <si>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</si>
  <si>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</si>
  <si>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</si>
  <si>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</si>
  <si>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</si>
  <si>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</si>
  <si>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</si>
  <si>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</si>
  <si>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</si>
  <si>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</si>
  <si>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</si>
  <si>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</si>
  <si>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</si>
  <si>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</si>
  <si>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</si>
  <si>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</si>
  <si>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</si>
  <si>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</si>
  <si>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</si>
  <si>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</si>
  <si>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</si>
  <si>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</si>
  <si>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</si>
  <si>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</si>
  <si>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</si>
  <si>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</si>
  <si>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</si>
  <si>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</si>
  <si>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</si>
  <si>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</si>
  <si>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</si>
  <si>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</si>
  <si>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</si>
  <si>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</si>
  <si>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</si>
  <si>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</si>
  <si>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</si>
  <si>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</si>
  <si>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</si>
  <si>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</si>
  <si>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</si>
  <si>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</si>
  <si>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</si>
  <si>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</si>
  <si>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</si>
  <si>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</si>
  <si>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</si>
  <si>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</si>
  <si>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</si>
  <si>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</si>
  <si>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</si>
  <si>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</si>
  <si>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</si>
  <si>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</si>
  <si>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</si>
  <si>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</si>
  <si>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</si>
  <si>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</si>
  <si>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</si>
  <si>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</si>
  <si>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</si>
  <si>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</si>
  <si>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</si>
  <si>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</si>
  <si>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</si>
  <si>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</si>
  <si>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</si>
  <si>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</si>
  <si>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</si>
  <si>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</si>
  <si>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</si>
  <si>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</si>
  <si>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</si>
  <si>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</si>
  <si>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</si>
  <si>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</si>
  <si>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</si>
  <si>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</si>
  <si>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</si>
  <si>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</si>
  <si>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</si>
  <si>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</si>
  <si>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</si>
  <si>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</si>
  <si>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</si>
  <si>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</si>
  <si>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</si>
  <si>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</si>
  <si>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</si>
  <si>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</si>
  <si>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</si>
  <si>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</si>
  <si>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</si>
  <si>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</si>
  <si>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</si>
  <si>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</si>
  <si>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</si>
  <si>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</si>
  <si>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</si>
  <si>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</si>
  <si>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</si>
  <si>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</si>
  <si>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</si>
  <si>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</si>
  <si>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</si>
  <si>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</si>
  <si>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</si>
  <si>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</si>
  <si>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</si>
  <si>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</si>
  <si>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</si>
  <si>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</si>
  <si>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</si>
  <si>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</si>
  <si>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</si>
  <si>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</si>
  <si>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</si>
  <si>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</si>
  <si>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</si>
  <si>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</si>
  <si>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</si>
  <si>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</si>
  <si>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</si>
  <si>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</si>
  <si>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</si>
  <si>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</si>
  <si>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</si>
  <si>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</si>
  <si>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</si>
  <si>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</si>
  <si>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</si>
  <si>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</si>
  <si>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</si>
  <si>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</si>
  <si>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</si>
  <si>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</si>
  <si>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</si>
  <si>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</si>
  <si>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</si>
  <si>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</si>
  <si>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</si>
  <si>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</si>
  <si>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</si>
  <si>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</si>
  <si>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</si>
  <si>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</si>
  <si>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</si>
  <si>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</si>
  <si>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</si>
  <si>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</si>
  <si>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</si>
  <si>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</si>
  <si>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</si>
  <si>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</si>
  <si>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</si>
  <si>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</si>
  <si>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</si>
  <si>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</si>
  <si>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</si>
  <si>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</si>
  <si>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</si>
  <si>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</si>
  <si>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</si>
  <si>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</si>
  <si>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</si>
  <si>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</si>
  <si>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</si>
  <si>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</si>
  <si>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</si>
  <si>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</si>
  <si>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</si>
  <si>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</si>
  <si>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</si>
  <si>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</si>
  <si>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</si>
  <si>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</si>
  <si>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</si>
  <si>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</si>
  <si>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</si>
  <si>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</si>
  <si>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</si>
  <si>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</si>
  <si>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</si>
  <si>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</si>
  <si>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</si>
  <si>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</si>
  <si>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</si>
  <si>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</si>
  <si>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</si>
  <si>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</si>
  <si>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</si>
  <si>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</si>
  <si>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</si>
  <si>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</si>
  <si>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</si>
  <si>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</si>
  <si>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</si>
  <si>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</si>
  <si>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</si>
  <si>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</si>
  <si>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</si>
  <si>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</si>
  <si>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</si>
  <si>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</si>
  <si>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</si>
  <si>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</si>
  <si>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</si>
  <si>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</si>
  <si>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</si>
  <si>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</si>
  <si>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</si>
  <si>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</si>
  <si>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</si>
  <si>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</si>
  <si>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</si>
  <si>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</si>
  <si>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</si>
  <si>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</si>
  <si>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</si>
  <si>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</si>
  <si>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</si>
  <si>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</si>
  <si>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</si>
  <si>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</si>
  <si>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</si>
  <si>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</si>
  <si>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</si>
  <si>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</si>
  <si>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</si>
  <si>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</si>
  <si>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</si>
  <si>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</si>
  <si>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</si>
  <si>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</si>
  <si>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</si>
  <si>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</si>
  <si>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</si>
  <si>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</si>
  <si>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</si>
  <si>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</si>
  <si>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</si>
  <si>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</si>
  <si>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</si>
  <si>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</si>
  <si>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</si>
  <si>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</si>
  <si>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</si>
  <si>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</si>
  <si>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</si>
  <si>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</si>
  <si>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</si>
  <si>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</si>
  <si>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</si>
  <si>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</si>
  <si>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</si>
  <si>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</si>
  <si>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</si>
  <si>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</si>
  <si>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</si>
  <si>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</si>
  <si>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</si>
  <si>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</si>
  <si>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</si>
  <si>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</si>
  <si>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</si>
  <si>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</si>
  <si>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</si>
  <si>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</si>
  <si>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</si>
  <si>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</si>
  <si>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</si>
  <si>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</si>
  <si>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</si>
  <si>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</si>
  <si>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</si>
  <si>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</si>
  <si>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</si>
  <si>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</si>
  <si>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</si>
  <si>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</si>
  <si>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</si>
  <si>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</si>
  <si>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</si>
  <si>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</si>
  <si>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</si>
  <si>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</si>
  <si>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</si>
  <si>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</si>
  <si>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</si>
  <si>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</si>
  <si>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</si>
  <si>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</si>
  <si>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</si>
  <si>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</si>
  <si>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</si>
  <si>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</si>
  <si>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</si>
  <si>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</si>
  <si>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</si>
  <si>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</si>
  <si>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</si>
  <si>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</si>
  <si>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</si>
  <si>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</si>
  <si>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</si>
  <si>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</si>
  <si>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</si>
  <si>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</si>
  <si>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</si>
  <si>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</si>
  <si>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</si>
  <si>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</si>
  <si>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</si>
  <si>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</si>
  <si>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</si>
  <si>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</si>
  <si>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</si>
  <si>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</si>
  <si>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</si>
  <si>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</si>
  <si>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</si>
  <si>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</si>
  <si>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</si>
  <si>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</si>
  <si>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</si>
  <si>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</si>
  <si>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</si>
  <si>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</si>
  <si>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</si>
  <si>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</si>
  <si>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</si>
  <si>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</si>
  <si>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</si>
  <si>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</si>
  <si>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</si>
  <si>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</si>
  <si>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</si>
  <si>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</si>
  <si>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</si>
  <si>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</si>
  <si>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</si>
  <si>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</si>
  <si>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</si>
  <si>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</si>
  <si>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</si>
  <si>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</si>
  <si>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</si>
  <si>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</si>
  <si>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</si>
  <si>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</si>
  <si>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</si>
  <si>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</si>
  <si>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</si>
  <si>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</si>
  <si>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</si>
  <si>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</si>
  <si>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</si>
  <si>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</si>
  <si>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</si>
  <si>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</si>
  <si>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</si>
  <si>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</si>
  <si>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</si>
  <si>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</si>
  <si>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</si>
  <si>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</si>
  <si>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</si>
  <si>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</si>
  <si>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</si>
  <si>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</si>
  <si>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</si>
  <si>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</si>
  <si>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</si>
  <si>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</si>
  <si>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</si>
  <si>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</si>
  <si>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</si>
  <si>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</si>
  <si>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</si>
  <si>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</si>
  <si>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</si>
  <si>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</si>
  <si>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</si>
  <si>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</si>
  <si>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</si>
  <si>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</si>
  <si>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</si>
  <si>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</si>
  <si>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</si>
  <si>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</si>
  <si>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</si>
  <si>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</si>
  <si>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</si>
  <si>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</si>
  <si>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</si>
  <si>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</si>
  <si>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</si>
  <si>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</si>
  <si>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</si>
  <si>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</si>
  <si>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</si>
  <si>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</si>
  <si>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</si>
  <si>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</si>
  <si>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</si>
  <si>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</si>
  <si>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</si>
  <si>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</si>
  <si>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</si>
  <si>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</si>
  <si>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</si>
  <si>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</si>
  <si>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</si>
  <si>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</si>
  <si>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</si>
  <si>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</si>
  <si>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</si>
  <si>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</si>
  <si>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</si>
  <si>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</si>
  <si>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</si>
  <si>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</si>
  <si>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</si>
  <si>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</si>
  <si>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</si>
  <si>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</si>
  <si>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</si>
  <si>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</si>
  <si>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</si>
  <si>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</si>
  <si>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</si>
  <si>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</si>
  <si>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</si>
  <si>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</si>
  <si>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</si>
  <si>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</si>
  <si>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</si>
  <si>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</si>
  <si>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</si>
  <si>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</si>
  <si>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</si>
  <si>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</si>
  <si>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</si>
  <si>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</si>
  <si>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</si>
  <si>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</si>
  <si>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</si>
  <si>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</si>
  <si>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</si>
  <si>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</si>
  <si>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</si>
  <si>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</si>
  <si>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</si>
  <si>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</si>
  <si>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</si>
  <si>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</si>
  <si>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</si>
  <si>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</si>
  <si>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</si>
  <si>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</si>
  <si>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</si>
  <si>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</si>
  <si>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</si>
  <si>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</si>
  <si>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</si>
  <si>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</si>
  <si>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</si>
  <si>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</si>
  <si>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</si>
  <si>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</si>
  <si>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</si>
  <si>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</si>
  <si>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</si>
  <si>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</si>
  <si>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</si>
  <si>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</si>
  <si>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</si>
  <si>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</si>
  <si>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</si>
  <si>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</si>
  <si>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</si>
  <si>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</si>
  <si>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</si>
  <si>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</si>
  <si>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</si>
  <si>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</si>
  <si>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</si>
  <si>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</si>
  <si>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</si>
  <si>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</si>
  <si>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</si>
  <si>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</si>
  <si>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</si>
  <si>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</si>
  <si>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</si>
  <si>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</si>
  <si>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</si>
  <si>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</si>
  <si>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</si>
  <si>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</si>
  <si>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</si>
  <si>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</si>
  <si>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</si>
  <si>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</si>
  <si>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</si>
  <si>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</si>
  <si>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</si>
  <si>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</si>
  <si>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</si>
  <si>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</si>
  <si>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</si>
  <si>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</si>
  <si>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</si>
  <si>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</si>
  <si>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</si>
  <si>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</si>
  <si>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</si>
  <si>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</si>
  <si>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</si>
  <si>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</si>
  <si>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</si>
  <si>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</si>
  <si>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</si>
  <si>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</si>
  <si>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</si>
  <si>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</si>
  <si>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</si>
  <si>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</si>
  <si>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</si>
  <si>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</si>
  <si>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</si>
  <si>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</si>
  <si>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</si>
  <si>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</si>
  <si>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</si>
  <si>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</si>
  <si>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</si>
  <si>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</si>
  <si>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</si>
  <si>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</si>
  <si>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</si>
  <si>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</si>
  <si>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</si>
  <si>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</si>
  <si>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</si>
  <si>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</si>
  <si>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</si>
  <si>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</si>
  <si>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</si>
  <si>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</si>
  <si>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</si>
  <si>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</si>
  <si>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</si>
  <si>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</si>
  <si>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</si>
  <si>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</si>
  <si>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</si>
  <si>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</si>
  <si>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</si>
  <si>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</si>
  <si>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</si>
  <si>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</si>
  <si>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</si>
  <si>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</si>
  <si>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</si>
  <si>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</si>
  <si>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</si>
  <si>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</si>
  <si>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</si>
  <si>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</si>
  <si>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</si>
  <si>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</si>
  <si>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</si>
  <si>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</si>
  <si>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</si>
  <si>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</si>
  <si>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</si>
  <si>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</si>
  <si>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</si>
  <si>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</si>
  <si>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</si>
  <si>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</si>
  <si>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</si>
  <si>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</si>
  <si>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</si>
  <si>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</si>
  <si>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</si>
  <si>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</si>
  <si>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</si>
  <si>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</si>
  <si>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</si>
  <si>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</si>
  <si>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</si>
  <si>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</si>
  <si>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</si>
  <si>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</si>
  <si>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</si>
  <si>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</si>
  <si>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</si>
  <si>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</si>
  <si>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</si>
  <si>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</si>
  <si>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</si>
  <si>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</si>
  <si>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</si>
  <si>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</si>
  <si>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</si>
  <si>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</si>
  <si>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</si>
  <si>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</si>
  <si>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</si>
  <si>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</si>
  <si>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</si>
  <si>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</si>
  <si>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</si>
  <si>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</si>
  <si>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</si>
  <si>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</si>
  <si>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</si>
  <si>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</si>
  <si>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</si>
  <si>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</si>
  <si>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</si>
  <si>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</si>
  <si>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</si>
  <si>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</si>
  <si>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</si>
  <si>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</si>
  <si>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</si>
  <si>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</si>
  <si>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</si>
  <si>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</si>
  <si>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</si>
  <si>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</si>
  <si>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</si>
  <si>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</si>
  <si>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</si>
  <si>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</si>
  <si>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</si>
  <si>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</si>
  <si>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</si>
  <si>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</si>
  <si>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</si>
  <si>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</si>
  <si>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</si>
  <si>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</si>
  <si>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</si>
  <si>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</si>
  <si>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</si>
  <si>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</si>
  <si>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</si>
  <si>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</si>
  <si>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</si>
  <si>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</si>
  <si>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</si>
  <si>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</si>
  <si>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</si>
  <si>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</si>
  <si>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</si>
  <si>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</si>
  <si>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</si>
  <si>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</si>
  <si>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</si>
  <si>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</si>
  <si>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</si>
  <si>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</si>
  <si>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</si>
  <si>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</si>
  <si>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</si>
  <si>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</si>
  <si>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</si>
  <si>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</si>
  <si>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</si>
  <si>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</si>
  <si>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</si>
  <si>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</si>
  <si>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</si>
  <si>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</si>
  <si>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</si>
  <si>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</si>
  <si>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</si>
  <si>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</si>
  <si>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</si>
  <si>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</si>
  <si>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</si>
  <si>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</si>
  <si>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</si>
  <si>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</si>
  <si>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</si>
  <si>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</si>
  <si>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</si>
  <si>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</si>
  <si>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</si>
  <si>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</si>
  <si>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</si>
  <si>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</si>
  <si>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</si>
  <si>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</si>
  <si>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</si>
  <si>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</si>
  <si>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</si>
  <si>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</si>
  <si>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</si>
  <si>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</si>
  <si>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</si>
  <si>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</si>
  <si>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</si>
  <si>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</si>
  <si>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</si>
  <si>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</si>
  <si>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</si>
  <si>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</si>
  <si>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</si>
  <si>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</si>
  <si>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</si>
  <si>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</si>
  <si>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</si>
  <si>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</si>
  <si>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</si>
  <si>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</si>
  <si>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</si>
  <si>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</si>
  <si>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</si>
  <si>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</si>
  <si>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</si>
  <si>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</si>
  <si>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</si>
  <si>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</si>
  <si>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</si>
  <si>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</si>
  <si>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</si>
  <si>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</si>
  <si>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</si>
  <si>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</si>
  <si>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</si>
  <si>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</si>
  <si>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</si>
  <si>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</si>
  <si>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</si>
  <si>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</si>
  <si>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</si>
  <si>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</si>
  <si>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</si>
  <si>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</si>
  <si>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</si>
  <si>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</si>
  <si>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</si>
  <si>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</si>
  <si>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</si>
  <si>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</si>
  <si>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</si>
  <si>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</si>
  <si>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</si>
  <si>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</si>
  <si>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</si>
  <si>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</si>
  <si>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</si>
  <si>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</si>
  <si>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</si>
  <si>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</si>
  <si>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</si>
  <si>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</si>
  <si>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</si>
  <si>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</si>
  <si>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</si>
  <si>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</si>
  <si>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</si>
  <si>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</si>
  <si>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</si>
  <si>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</si>
  <si>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</si>
  <si>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</si>
  <si>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</si>
  <si>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</si>
  <si>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</si>
  <si>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</si>
  <si>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</si>
  <si>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</si>
  <si>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</si>
  <si>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</si>
  <si>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</si>
  <si>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</si>
  <si>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</si>
  <si>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</si>
  <si>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</si>
  <si>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</si>
  <si>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</si>
  <si>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</si>
  <si>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</si>
  <si>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</si>
  <si>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</si>
  <si>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</si>
  <si>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</si>
  <si>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</si>
  <si>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</si>
  <si>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</si>
  <si>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</si>
  <si>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</si>
  <si>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</si>
  <si>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</si>
  <si>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</si>
  <si>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</si>
  <si>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</si>
  <si>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</si>
  <si>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</si>
  <si>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</si>
  <si>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</si>
  <si>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</si>
  <si>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</si>
  <si>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</si>
  <si>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</si>
  <si>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</si>
  <si>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</si>
  <si>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</si>
  <si>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</si>
  <si>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</si>
  <si>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</si>
  <si>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</si>
  <si>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</si>
  <si>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</si>
  <si>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</si>
  <si>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</si>
  <si>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</si>
  <si>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</si>
  <si>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</si>
  <si>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</si>
  <si>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</si>
  <si>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</si>
  <si>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</si>
  <si>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</si>
  <si>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</si>
  <si>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</si>
  <si>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</si>
  <si>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</si>
  <si>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</si>
  <si>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</si>
  <si>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</si>
  <si>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</si>
  <si>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</si>
  <si>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</si>
  <si>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</si>
  <si>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</si>
  <si>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</si>
  <si>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</si>
  <si>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</si>
  <si>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</si>
  <si>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</si>
  <si>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</si>
  <si>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</si>
  <si>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</si>
  <si>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</si>
  <si>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</si>
  <si>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</si>
  <si>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</si>
  <si>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</si>
  <si>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</si>
  <si>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</si>
  <si>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</si>
  <si>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</si>
  <si>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</si>
  <si>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</si>
  <si>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</si>
  <si>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</si>
  <si>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</si>
  <si>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</si>
  <si>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</si>
  <si>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</si>
  <si>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</si>
  <si>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</si>
  <si>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</si>
  <si>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</si>
  <si>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</si>
  <si>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</si>
  <si>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</si>
  <si>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</si>
  <si>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</si>
  <si>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</si>
  <si>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</si>
  <si>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</si>
  <si>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</si>
  <si>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</si>
  <si>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</si>
  <si>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</si>
  <si>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</si>
  <si>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</si>
  <si>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</si>
  <si>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</si>
  <si>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</si>
  <si>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</si>
  <si>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</si>
  <si>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</si>
  <si>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</si>
  <si>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</si>
  <si>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</si>
  <si>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</si>
  <si>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</si>
  <si>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</si>
  <si>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</si>
  <si>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</si>
  <si>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</si>
  <si>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</si>
  <si>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</si>
  <si>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</si>
  <si>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</si>
  <si>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</si>
  <si>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</si>
  <si>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</si>
  <si>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</si>
  <si>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</si>
  <si>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</si>
  <si>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</si>
  <si>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</si>
  <si>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</si>
  <si>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</si>
  <si>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</si>
  <si>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</si>
  <si>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</si>
  <si>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</si>
  <si>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</si>
  <si>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</si>
  <si>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</si>
  <si>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</si>
  <si>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</si>
  <si>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</si>
  <si>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</si>
  <si>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</si>
  <si>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</si>
  <si>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</si>
  <si>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</si>
  <si>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</si>
  <si>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</si>
  <si>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</si>
  <si>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</si>
  <si>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</si>
  <si>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</si>
  <si>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</si>
  <si>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</si>
  <si>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</si>
  <si>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</si>
  <si>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</si>
  <si>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</si>
  <si>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</si>
  <si>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</si>
  <si>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</si>
  <si>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</si>
  <si>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</si>
  <si>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</si>
  <si>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</si>
  <si>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</si>
  <si>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</si>
  <si>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</si>
  <si>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</si>
  <si>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</si>
  <si>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</si>
  <si>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</si>
  <si>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</si>
  <si>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</si>
  <si>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</si>
  <si>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</si>
  <si>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</si>
  <si>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</si>
  <si>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</si>
  <si>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</si>
  <si>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</si>
  <si>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</si>
  <si>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</si>
  <si>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</si>
  <si>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</si>
  <si>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</si>
  <si>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</si>
  <si>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</si>
  <si>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</si>
  <si>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</si>
  <si>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</si>
  <si>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</si>
  <si>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</si>
  <si>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</si>
  <si>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</si>
  <si>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</si>
  <si>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</si>
  <si>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</si>
  <si>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</si>
  <si>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</si>
  <si>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</si>
  <si>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</si>
  <si>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</si>
  <si>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</si>
  <si>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</si>
  <si>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</si>
  <si>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</si>
  <si>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</si>
  <si>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</si>
  <si>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</si>
  <si>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</si>
  <si>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</si>
  <si>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</si>
  <si>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</si>
  <si>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</si>
  <si>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</si>
  <si>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</si>
  <si>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</si>
  <si>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</si>
  <si>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</si>
  <si>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</si>
  <si>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</si>
  <si>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</si>
  <si>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</si>
  <si>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</si>
  <si>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</si>
  <si>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</si>
  <si>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</si>
  <si>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</si>
  <si>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</si>
  <si>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</si>
  <si>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</si>
  <si>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</si>
  <si>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</si>
  <si>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</si>
  <si>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</si>
  <si>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</si>
  <si>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</si>
  <si>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</si>
  <si>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</si>
  <si>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</si>
  <si>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</si>
  <si>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</si>
  <si>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</si>
  <si>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</si>
  <si>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</si>
  <si>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</si>
  <si>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</si>
  <si>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</si>
  <si>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</si>
  <si>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</si>
  <si>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</si>
  <si>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</si>
  <si>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</si>
  <si>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</si>
  <si>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</si>
  <si>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</si>
  <si>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</si>
  <si>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</si>
  <si>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</si>
  <si>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</si>
  <si>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</si>
  <si>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</si>
  <si>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</si>
  <si>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</si>
  <si>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</si>
  <si>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</si>
  <si>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</si>
  <si>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</si>
  <si>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</si>
  <si>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</si>
  <si>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</si>
  <si>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</si>
  <si>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</si>
  <si>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</si>
  <si>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</si>
  <si>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</si>
  <si>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</si>
  <si>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</si>
  <si>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</si>
  <si>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</si>
  <si>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</si>
  <si>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</si>
  <si>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</si>
  <si>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</si>
  <si>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</si>
  <si>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</si>
  <si>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</si>
  <si>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</si>
  <si>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</si>
  <si>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</si>
  <si>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</si>
  <si>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</si>
  <si>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</si>
  <si>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</si>
  <si>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</si>
  <si>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</si>
  <si>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</si>
  <si>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</si>
  <si>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</si>
  <si>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</si>
  <si>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</si>
  <si>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</si>
  <si>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</si>
  <si>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</si>
  <si>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</si>
  <si>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</si>
  <si>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</si>
  <si>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</si>
  <si>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</si>
  <si>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</si>
  <si>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</si>
  <si>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</si>
  <si>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</si>
  <si>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</si>
  <si>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</si>
  <si>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</si>
  <si>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</si>
  <si>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</si>
  <si>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</si>
  <si>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</si>
  <si>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</si>
  <si>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</si>
  <si>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</si>
  <si>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</si>
  <si>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</si>
  <si>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</si>
  <si>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</si>
  <si>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</si>
  <si>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</si>
  <si>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</si>
  <si>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</si>
  <si>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</si>
  <si>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</si>
  <si>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</si>
  <si>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</si>
  <si>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</si>
  <si>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</si>
  <si>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</si>
  <si>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</si>
  <si>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</si>
  <si>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</si>
  <si>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</si>
  <si>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</si>
  <si>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</si>
  <si>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</si>
  <si>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</si>
  <si>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</si>
  <si>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</si>
  <si>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</si>
  <si>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</si>
  <si>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</si>
  <si>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</si>
  <si>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</si>
  <si>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</si>
  <si>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</si>
  <si>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</si>
  <si>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</si>
  <si>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</si>
  <si>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</si>
  <si>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</si>
  <si>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</si>
  <si>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</si>
  <si>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</si>
  <si>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</si>
  <si>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</si>
  <si>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</si>
  <si>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</si>
  <si>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</si>
  <si>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</si>
  <si>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</si>
  <si>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</si>
  <si>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</si>
  <si>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</si>
  <si>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</si>
  <si>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</si>
  <si>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</si>
  <si>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</si>
  <si>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</si>
  <si>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</si>
  <si>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</si>
  <si>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</si>
  <si>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</si>
  <si>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</si>
  <si>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</si>
  <si>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</si>
  <si>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</si>
  <si>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</si>
  <si>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</si>
  <si>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</si>
  <si>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</si>
  <si>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</si>
  <si>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</si>
  <si>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</si>
  <si>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</si>
  <si>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</si>
  <si>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</si>
  <si>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</si>
  <si>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</si>
  <si>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</si>
  <si>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</si>
  <si>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</si>
  <si>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</si>
  <si>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</si>
  <si>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</si>
  <si>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</si>
  <si>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</si>
  <si>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</si>
  <si>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</si>
  <si>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</si>
  <si>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</si>
  <si>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</si>
  <si>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</si>
  <si>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</si>
  <si>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</si>
  <si>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</si>
  <si>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</si>
  <si>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</si>
  <si>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</si>
  <si>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</si>
  <si>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</si>
  <si>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</si>
  <si>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</si>
  <si>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</si>
  <si>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</si>
  <si>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</si>
  <si>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</si>
  <si>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</si>
  <si>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</si>
  <si>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</si>
  <si>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</si>
  <si>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</si>
  <si>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</si>
  <si>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</si>
  <si>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</si>
  <si>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</si>
  <si>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</si>
  <si>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</si>
  <si>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</si>
  <si>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</si>
  <si>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</si>
  <si>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</si>
  <si>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</si>
  <si>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</si>
  <si>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</si>
  <si>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</si>
  <si>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</si>
  <si>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</si>
  <si>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</si>
  <si>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</si>
  <si>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</si>
  <si>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</si>
  <si>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</si>
  <si>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</si>
  <si>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</si>
  <si>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</si>
  <si>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</si>
  <si>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</si>
  <si>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</si>
  <si>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</si>
  <si>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</si>
  <si>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</si>
  <si>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</si>
  <si>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</si>
  <si>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</si>
  <si>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</si>
  <si>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</si>
  <si>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</si>
  <si>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</si>
  <si>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</si>
  <si>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</si>
  <si>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</si>
  <si>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</si>
  <si>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</si>
  <si>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</si>
  <si>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</si>
  <si>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</si>
  <si>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</si>
  <si>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</si>
  <si>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</si>
  <si>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</si>
  <si>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</si>
  <si>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</si>
  <si>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</si>
  <si>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</si>
  <si>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</si>
  <si>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</si>
  <si>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</si>
  <si>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</si>
  <si>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</si>
  <si>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</si>
  <si>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</si>
  <si>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</si>
  <si>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</si>
  <si>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</si>
  <si>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</si>
  <si>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</si>
  <si>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</si>
  <si>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</si>
  <si>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</si>
  <si>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</si>
  <si>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</si>
  <si>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</si>
  <si>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</si>
  <si>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</si>
  <si>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</si>
  <si>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</si>
  <si>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</si>
  <si>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</si>
  <si>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</si>
  <si>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</si>
  <si>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</si>
  <si>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</si>
  <si>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</si>
  <si>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</si>
  <si>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</si>
  <si>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</si>
  <si>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</si>
  <si>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</si>
  <si>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</si>
  <si>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</si>
  <si>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</si>
  <si>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</si>
  <si>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</si>
  <si>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</si>
  <si>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</si>
  <si>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</si>
  <si>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</si>
  <si>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</si>
  <si>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</si>
  <si>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</si>
  <si>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</si>
  <si>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</si>
  <si>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</si>
  <si>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</si>
  <si>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</si>
  <si>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</si>
  <si>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</si>
  <si>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</si>
  <si>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</si>
  <si>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</si>
  <si>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</si>
  <si>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</si>
  <si>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</si>
  <si>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</si>
  <si>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</si>
  <si>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</si>
  <si>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</si>
  <si>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</si>
  <si>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</si>
  <si>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</si>
  <si>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</si>
  <si>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</si>
  <si>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</si>
  <si>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</si>
  <si>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</si>
  <si>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</si>
  <si>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</si>
  <si>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</si>
  <si>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</si>
  <si>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</si>
  <si>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</si>
  <si>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</si>
  <si>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</si>
  <si>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</si>
  <si>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</si>
  <si>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</si>
  <si>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</si>
  <si>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</si>
  <si>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</si>
  <si>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</si>
  <si>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</si>
  <si>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</si>
  <si>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</si>
  <si>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</si>
  <si>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</si>
  <si>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</si>
  <si>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</si>
  <si>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</si>
  <si>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</si>
  <si>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</si>
  <si>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</si>
  <si>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</si>
  <si>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</si>
  <si>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</si>
  <si>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</si>
  <si>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</si>
  <si>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</si>
  <si>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</si>
  <si>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</si>
  <si>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</si>
  <si>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</si>
  <si>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</si>
  <si>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</si>
  <si>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</si>
  <si>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</si>
  <si>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</si>
  <si>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</si>
  <si>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</si>
  <si>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</si>
  <si>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</si>
  <si>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</si>
  <si>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</si>
  <si>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</si>
  <si>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</si>
  <si>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</si>
  <si>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</si>
  <si>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</si>
  <si>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</si>
  <si>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</si>
  <si>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</si>
  <si>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</si>
  <si>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</si>
  <si>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</si>
  <si>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</si>
  <si>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</si>
  <si>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</si>
  <si>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</si>
  <si>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</si>
  <si>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</si>
  <si>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</si>
  <si>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</si>
  <si>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</si>
  <si>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</si>
  <si>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</si>
  <si>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</si>
  <si>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</si>
  <si>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</si>
  <si>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</si>
  <si>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</si>
  <si>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</si>
  <si>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</si>
  <si>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</si>
  <si>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</si>
  <si>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</si>
  <si>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</si>
  <si>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</si>
  <si>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</si>
  <si>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</si>
  <si>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</si>
  <si>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</si>
  <si>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</si>
  <si>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</si>
  <si>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</si>
  <si>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</si>
  <si>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</si>
  <si>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</si>
  <si>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</si>
  <si>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</si>
  <si>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</si>
  <si>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</si>
  <si>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</si>
  <si>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</si>
  <si>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</si>
  <si>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</si>
  <si>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</si>
  <si>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</si>
  <si>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</si>
  <si>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</si>
  <si>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</si>
  <si>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</si>
  <si>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</si>
  <si>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</si>
  <si>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</si>
  <si>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</si>
  <si>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</si>
  <si>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</si>
  <si>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</si>
  <si>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</si>
  <si>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</si>
  <si>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</si>
  <si>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</si>
  <si>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</si>
  <si>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</si>
  <si>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</si>
  <si>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</si>
  <si>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</si>
  <si>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</si>
  <si>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</si>
  <si>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</si>
  <si>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</si>
  <si>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</si>
  <si>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</si>
  <si>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</si>
  <si>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</si>
  <si>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</si>
  <si>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</si>
  <si>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</si>
  <si>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</si>
  <si>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</si>
  <si>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</si>
  <si>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</si>
  <si>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</si>
  <si>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</si>
  <si>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</si>
  <si>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</si>
  <si>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</si>
  <si>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</si>
  <si>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</si>
  <si>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</si>
  <si>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</si>
  <si>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</si>
  <si>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</si>
  <si>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</si>
  <si>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</si>
  <si>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</si>
  <si>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</si>
  <si>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</si>
  <si>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</si>
  <si>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</si>
  <si>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</si>
  <si>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</si>
  <si>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</si>
  <si>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</si>
  <si>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</si>
  <si>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</si>
  <si>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</si>
  <si>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</si>
  <si>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</si>
  <si>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</si>
  <si>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</si>
  <si>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</si>
  <si>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</si>
  <si>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</si>
  <si>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</si>
  <si>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</si>
  <si>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</si>
  <si>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</si>
  <si>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</si>
  <si>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</si>
  <si>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</si>
  <si>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</si>
  <si>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</si>
  <si>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</si>
  <si>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</si>
  <si>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</si>
  <si>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</si>
  <si>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</si>
  <si>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</si>
  <si>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</si>
  <si>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</si>
  <si>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</si>
  <si>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</si>
  <si>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</si>
  <si>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</si>
  <si>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</si>
  <si>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</si>
  <si>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</si>
  <si>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</si>
  <si>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</si>
  <si>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</si>
  <si>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</si>
  <si>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</si>
  <si>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</si>
  <si>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</si>
  <si>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</si>
  <si>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</si>
  <si>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</si>
  <si>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</si>
  <si>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</si>
  <si>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</si>
  <si>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</si>
  <si>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</si>
  <si>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</si>
  <si>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</si>
  <si>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</si>
  <si>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</si>
  <si>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</si>
  <si>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</si>
  <si>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</si>
  <si>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</si>
  <si>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</si>
  <si>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</si>
  <si>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</si>
  <si>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</si>
  <si>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</si>
  <si>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</si>
  <si>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</si>
  <si>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</si>
  <si>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</si>
  <si>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</si>
  <si>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</si>
  <si>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</si>
  <si>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</si>
  <si>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</si>
  <si>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</si>
  <si>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</si>
  <si>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</si>
  <si>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</si>
  <si>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</si>
  <si>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</si>
  <si>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</si>
  <si>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</si>
  <si>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</si>
  <si>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</si>
  <si>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</si>
  <si>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</si>
  <si>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</si>
  <si>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</si>
  <si>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</si>
  <si>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</si>
  <si>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</si>
  <si>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</si>
  <si>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</si>
  <si>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</si>
  <si>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</si>
  <si>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</si>
  <si>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</si>
  <si>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</si>
  <si>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</si>
  <si>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</si>
  <si>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</si>
  <si>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</si>
  <si>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</si>
  <si>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</si>
  <si>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</si>
  <si>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</si>
  <si>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</si>
  <si>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</si>
  <si>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</si>
  <si>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</si>
  <si>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</si>
  <si>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</si>
  <si>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</si>
  <si>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</si>
  <si>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</si>
  <si>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</si>
  <si>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</si>
  <si>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</si>
  <si>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</si>
  <si>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</si>
  <si>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</si>
  <si>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</si>
  <si>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</si>
  <si>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</si>
  <si>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</si>
  <si>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</si>
  <si>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</si>
  <si>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</si>
  <si>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</si>
  <si>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</si>
  <si>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</si>
  <si>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</si>
  <si>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</si>
  <si>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</si>
  <si>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</si>
  <si>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</si>
  <si>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</si>
  <si>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</si>
  <si>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</si>
  <si>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</si>
  <si>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</si>
  <si>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</si>
  <si>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</si>
  <si>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</si>
  <si>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</si>
  <si>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</si>
  <si>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</si>
  <si>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</si>
  <si>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</si>
  <si>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</si>
  <si>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</si>
  <si>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</si>
  <si>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</si>
  <si>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</si>
  <si>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</si>
  <si>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</si>
  <si>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</si>
  <si>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</si>
  <si>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</si>
  <si>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</si>
  <si>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</si>
  <si>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</si>
  <si>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</si>
  <si>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</si>
  <si>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</si>
  <si>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</si>
  <si>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</si>
  <si>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</si>
  <si>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</si>
  <si>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</si>
  <si>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</si>
  <si>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</si>
  <si>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</si>
  <si>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</si>
  <si>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</si>
  <si>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</si>
  <si>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</si>
  <si>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</si>
  <si>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</si>
  <si>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</si>
  <si>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</si>
  <si>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</si>
  <si>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</si>
  <si>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</si>
  <si>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</si>
  <si>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</si>
  <si>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</si>
  <si>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</si>
  <si>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</si>
  <si>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</si>
  <si>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</si>
  <si>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</si>
  <si>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</si>
  <si>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</si>
  <si>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</si>
  <si>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</si>
  <si>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</si>
  <si>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</si>
  <si>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</si>
  <si>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</si>
  <si>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</si>
  <si>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</si>
  <si>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</si>
  <si>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</si>
  <si>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</si>
  <si>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</si>
  <si>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</si>
  <si>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</si>
  <si>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</si>
  <si>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</si>
  <si>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</si>
  <si>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</si>
  <si>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</si>
  <si>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</si>
  <si>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</si>
  <si>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</si>
  <si>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</si>
  <si>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</si>
  <si>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</si>
  <si>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</si>
  <si>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</si>
  <si>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</si>
  <si>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</si>
  <si>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</si>
  <si>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</si>
  <si>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</si>
  <si>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</si>
  <si>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</si>
  <si>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</si>
  <si>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</si>
  <si>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</si>
  <si>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</si>
  <si>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</si>
  <si>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</si>
  <si>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</si>
  <si>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</si>
  <si>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</si>
  <si>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</si>
  <si>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</si>
  <si>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</si>
  <si>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</si>
  <si>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</si>
  <si>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</si>
  <si>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</si>
  <si>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</si>
  <si>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</si>
  <si>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</si>
  <si>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</si>
  <si>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</si>
  <si>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</si>
  <si>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</si>
  <si>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</si>
  <si>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</si>
  <si>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</si>
  <si>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</si>
  <si>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</si>
  <si>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</si>
  <si>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</si>
  <si>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</si>
  <si>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</si>
  <si>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</si>
  <si>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</si>
  <si>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</si>
  <si>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</si>
  <si>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</si>
  <si>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</si>
  <si>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</si>
  <si>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</si>
  <si>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</si>
  <si>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</si>
  <si>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</si>
  <si>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</si>
  <si>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</si>
  <si>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</si>
  <si>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</si>
  <si>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</si>
  <si>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</si>
  <si>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</si>
  <si>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</si>
  <si>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</si>
  <si>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</si>
  <si>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</si>
  <si>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</si>
  <si>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</si>
  <si>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</si>
  <si>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</si>
  <si>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</si>
  <si>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</si>
  <si>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</si>
  <si>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</si>
  <si>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</si>
  <si>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</si>
  <si>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</si>
  <si>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</si>
  <si>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</si>
  <si>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</si>
  <si>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</si>
  <si>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</si>
  <si>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</si>
  <si>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</si>
  <si>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</si>
  <si>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</si>
  <si>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</si>
  <si>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</si>
  <si>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</si>
  <si>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</si>
  <si>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</si>
  <si>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</si>
  <si>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</si>
  <si>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</si>
  <si>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</si>
  <si>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</si>
  <si>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</si>
  <si>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</si>
  <si>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</si>
  <si>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</si>
  <si>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</si>
  <si>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</si>
  <si>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</si>
  <si>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</si>
  <si>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</si>
  <si>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</si>
  <si>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</si>
  <si>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</si>
  <si>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</si>
  <si>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</si>
  <si>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</si>
  <si>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</si>
  <si>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</si>
  <si>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</si>
  <si>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</si>
  <si>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</si>
  <si>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</si>
  <si>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</si>
  <si>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</si>
  <si>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</si>
  <si>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</si>
  <si>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</si>
  <si>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</si>
  <si>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</si>
  <si>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</si>
  <si>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</si>
  <si>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</si>
  <si>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</si>
  <si>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</si>
  <si>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</si>
  <si>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</si>
  <si>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</si>
  <si>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</si>
  <si>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</si>
  <si>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</si>
  <si>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</si>
  <si>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</si>
  <si>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</si>
  <si>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</si>
  <si>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</si>
  <si>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</si>
  <si>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</si>
  <si>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</si>
  <si>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</si>
  <si>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</si>
  <si>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</si>
  <si>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</si>
  <si>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</si>
  <si>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</si>
  <si>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</si>
  <si>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</si>
  <si>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</si>
  <si>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</si>
  <si>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</si>
  <si>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</si>
  <si>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</si>
  <si>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</si>
  <si>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</si>
  <si>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</si>
  <si>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</si>
  <si>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</si>
  <si>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</si>
  <si>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</si>
  <si>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</si>
  <si>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</si>
  <si>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</si>
  <si>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</si>
  <si>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</si>
  <si>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</si>
  <si>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</si>
  <si>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</si>
  <si>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</si>
  <si>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</si>
  <si>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</si>
  <si>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</si>
  <si>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</si>
  <si>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</si>
  <si>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</si>
  <si>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</si>
  <si>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</si>
  <si>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</si>
  <si>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</si>
  <si>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</si>
  <si>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</si>
  <si>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</si>
  <si>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</si>
  <si>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</si>
  <si>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</si>
  <si>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</si>
  <si>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</si>
  <si>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</si>
  <si>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</si>
  <si>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</si>
  <si>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</si>
  <si>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</si>
  <si>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</si>
  <si>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</si>
  <si>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</si>
  <si>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</si>
  <si>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</si>
  <si>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</si>
  <si>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</si>
  <si>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</si>
  <si>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</si>
  <si>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</si>
  <si>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</si>
  <si>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</si>
  <si>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</si>
  <si>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</si>
  <si>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</si>
  <si>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</si>
  <si>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</si>
  <si>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</si>
  <si>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</si>
  <si>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</si>
  <si>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</si>
  <si>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</si>
  <si>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</si>
  <si>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</si>
  <si>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</si>
  <si>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</si>
  <si>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</si>
  <si>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</si>
  <si>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</si>
  <si>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</si>
  <si>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</si>
  <si>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</si>
  <si>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</si>
  <si>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</si>
  <si>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</si>
  <si>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</si>
  <si>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</si>
  <si>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</si>
  <si>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</si>
  <si>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</si>
  <si>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</si>
  <si>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</si>
  <si>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</si>
  <si>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</si>
  <si>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</si>
  <si>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</si>
  <si>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</si>
  <si>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</si>
  <si>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</si>
  <si>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</si>
  <si>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</si>
  <si>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</si>
  <si>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</si>
  <si>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</si>
  <si>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</si>
  <si>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</si>
  <si>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</si>
  <si>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</si>
  <si>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</si>
  <si>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</si>
  <si>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</si>
  <si>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</si>
  <si>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</si>
  <si>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</si>
  <si>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</si>
  <si>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</si>
  <si>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</si>
  <si>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</si>
  <si>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</si>
  <si>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</si>
  <si>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</si>
  <si>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</si>
  <si>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</si>
  <si>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</si>
  <si>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</si>
  <si>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</si>
  <si>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</si>
  <si>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</si>
  <si>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</si>
  <si>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</si>
  <si>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</si>
  <si>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</si>
  <si>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</si>
  <si>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</si>
  <si>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</si>
  <si>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</si>
  <si>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</si>
  <si>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</si>
  <si>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</si>
  <si>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</si>
  <si>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</si>
  <si>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</si>
  <si>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</si>
  <si>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</si>
  <si>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</si>
  <si>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</si>
  <si>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</si>
  <si>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</si>
  <si>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</si>
  <si>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</si>
  <si>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</si>
  <si>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</si>
  <si>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</si>
  <si>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</si>
  <si>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</si>
  <si>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</si>
  <si>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</si>
  <si>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</si>
  <si>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</si>
  <si>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</si>
  <si>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</si>
  <si>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</si>
  <si>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</si>
  <si>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</si>
  <si>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</si>
  <si>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</si>
  <si>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</si>
  <si>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</si>
  <si>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</si>
  <si>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</si>
  <si>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</si>
  <si>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</si>
  <si>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</si>
  <si>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</si>
  <si>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</si>
  <si>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</si>
  <si>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</si>
  <si>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</si>
  <si>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</si>
  <si>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</si>
  <si>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</si>
  <si>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</si>
  <si>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</si>
  <si>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</si>
  <si>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</si>
  <si>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</si>
  <si>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</si>
  <si>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</si>
  <si>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</si>
  <si>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</si>
  <si>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</si>
  <si>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</si>
  <si>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</si>
  <si>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</si>
  <si>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</si>
  <si>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</si>
  <si>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</si>
  <si>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</si>
  <si>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</si>
  <si>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</si>
  <si>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</si>
  <si>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</si>
  <si>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</si>
  <si>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</si>
  <si>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</si>
  <si>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</si>
  <si>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</si>
  <si>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</si>
  <si>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</si>
  <si>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</si>
  <si>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</si>
  <si>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</si>
  <si>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</si>
  <si>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</si>
  <si>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</si>
  <si>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</si>
  <si>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</si>
  <si>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</si>
  <si>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</si>
  <si>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</si>
  <si>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</si>
  <si>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</si>
  <si>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</si>
  <si>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</si>
  <si>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</si>
  <si>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</si>
  <si>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</si>
  <si>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</si>
  <si>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</si>
  <si>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</si>
  <si>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</si>
  <si>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</si>
  <si>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</si>
  <si>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</si>
  <si>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</si>
  <si>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</si>
  <si>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</si>
  <si>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</si>
  <si>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</si>
  <si>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</si>
  <si>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</si>
  <si>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</si>
  <si>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</si>
  <si>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</si>
  <si>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</si>
  <si>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</si>
  <si>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</si>
  <si>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</si>
  <si>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</si>
  <si>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</si>
  <si>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</si>
  <si>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</si>
  <si>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</si>
  <si>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</si>
  <si>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</si>
  <si>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</si>
  <si>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</si>
  <si>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</si>
  <si>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</si>
  <si>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</si>
  <si>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</si>
  <si>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</si>
  <si>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</si>
  <si>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</si>
  <si>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</si>
  <si>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</si>
  <si>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</si>
  <si>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</si>
  <si>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</si>
  <si>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</si>
  <si>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</si>
  <si>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</si>
  <si>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</si>
  <si>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</si>
  <si>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</si>
  <si>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</si>
  <si>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</si>
  <si>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</si>
  <si>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</si>
  <si>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</si>
  <si>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</si>
  <si>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</si>
  <si>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</si>
  <si>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</si>
  <si>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</si>
  <si>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</si>
  <si>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</si>
  <si>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</si>
  <si>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</si>
  <si>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</si>
  <si>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</si>
  <si>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</si>
  <si>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</si>
  <si>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</si>
  <si>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</si>
  <si>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</si>
  <si>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</si>
  <si>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</si>
  <si>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</si>
  <si>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</si>
  <si>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</si>
  <si>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</si>
  <si>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</si>
  <si>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</si>
  <si>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</si>
  <si>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</si>
  <si>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</si>
  <si>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</si>
  <si>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</si>
  <si>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</si>
  <si>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</si>
  <si>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</si>
  <si>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</si>
  <si>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</si>
  <si>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</si>
  <si>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</si>
  <si>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</si>
  <si>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</si>
  <si>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</si>
  <si>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</si>
  <si>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</si>
  <si>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</si>
  <si>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</si>
  <si>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</si>
  <si>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</si>
  <si>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</si>
  <si>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</si>
  <si>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</si>
  <si>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</si>
  <si>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</si>
  <si>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</si>
  <si>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</si>
  <si>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</si>
  <si>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</si>
  <si>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</si>
  <si>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</si>
  <si>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</si>
  <si>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</si>
  <si>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</si>
  <si>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</si>
  <si>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</si>
  <si>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</si>
  <si>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</si>
  <si>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</si>
  <si>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</si>
  <si>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</si>
  <si>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</si>
  <si>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</si>
  <si>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</si>
  <si>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</si>
  <si>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</si>
  <si>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</si>
  <si>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</si>
  <si>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</si>
  <si>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</si>
  <si>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</si>
  <si>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</si>
  <si>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</si>
  <si>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</si>
  <si>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</si>
  <si>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</si>
  <si>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</si>
  <si>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</si>
  <si>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</si>
  <si>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</si>
  <si>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</si>
  <si>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</si>
  <si>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</si>
  <si>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</si>
  <si>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</si>
  <si>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</si>
  <si>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</si>
  <si>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</si>
  <si>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</si>
  <si>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</si>
  <si>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</si>
  <si>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</si>
  <si>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</si>
  <si>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</si>
  <si>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</si>
  <si>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</si>
  <si>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</si>
  <si>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</si>
  <si>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</si>
  <si>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</si>
  <si>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</si>
  <si>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</si>
  <si>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</si>
  <si>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</si>
  <si>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</si>
  <si>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</si>
  <si>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</si>
  <si>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</si>
  <si>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</si>
  <si>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</si>
  <si>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</si>
  <si>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</si>
  <si>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</si>
  <si>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</si>
  <si>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</si>
  <si>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</si>
  <si>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</si>
  <si>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</si>
  <si>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</si>
  <si>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</si>
  <si>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</si>
  <si>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</si>
  <si>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</si>
  <si>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</si>
  <si>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</si>
  <si>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</si>
  <si>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</si>
  <si>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</si>
  <si>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</si>
  <si>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</si>
  <si>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</si>
  <si>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</si>
  <si>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</si>
  <si>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</si>
  <si>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</si>
  <si>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</si>
  <si>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</si>
  <si>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</si>
  <si>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</si>
  <si>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</si>
  <si>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</si>
  <si>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</si>
  <si>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</si>
  <si>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</si>
  <si>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</si>
  <si>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</si>
  <si>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</si>
  <si>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</si>
  <si>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</si>
  <si>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</si>
  <si>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</si>
  <si>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</si>
  <si>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</si>
  <si>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</si>
  <si>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</si>
  <si>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</si>
  <si>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</si>
  <si>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</si>
  <si>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</si>
  <si>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</si>
  <si>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</si>
  <si>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</si>
  <si>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</si>
  <si>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</si>
  <si>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</si>
  <si>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</si>
  <si>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</si>
  <si>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</si>
  <si>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</si>
  <si>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</si>
  <si>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</si>
  <si>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</si>
  <si>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</si>
  <si>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</si>
  <si>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</si>
  <si>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</si>
  <si>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</si>
  <si>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</si>
  <si>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</si>
  <si>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</si>
  <si>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</si>
  <si>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</si>
  <si>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</si>
  <si>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</si>
  <si>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</si>
  <si>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</si>
  <si>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</si>
  <si>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</si>
  <si>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</si>
  <si>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</si>
  <si>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</si>
  <si>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</si>
  <si>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</si>
  <si>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</si>
  <si>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</si>
  <si>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</si>
  <si>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</si>
  <si>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</si>
  <si>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</si>
  <si>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</si>
  <si>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</si>
  <si>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</si>
  <si>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</si>
  <si>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</si>
  <si>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</si>
  <si>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</si>
  <si>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</si>
  <si>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</si>
  <si>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</si>
  <si>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</si>
  <si>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</si>
  <si>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</si>
  <si>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</si>
  <si>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</si>
  <si>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</si>
  <si>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</si>
  <si>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</si>
  <si>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</si>
  <si>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</si>
  <si>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</si>
  <si>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</si>
  <si>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</si>
  <si>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</si>
  <si>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</si>
  <si>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</si>
  <si>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</si>
  <si>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</si>
  <si>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</si>
  <si>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</si>
  <si>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</si>
  <si>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</si>
  <si>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</si>
  <si>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</si>
  <si>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</si>
  <si>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</si>
  <si>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</si>
  <si>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</si>
  <si>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</si>
  <si>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</si>
  <si>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</si>
  <si>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</si>
  <si>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</si>
  <si>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</si>
  <si>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</si>
  <si>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</si>
  <si>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</si>
  <si>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</si>
  <si>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</si>
  <si>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</si>
  <si>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</si>
  <si>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</si>
  <si>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</si>
  <si>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</si>
  <si>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</si>
  <si>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</si>
  <si>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</si>
  <si>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</si>
  <si>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</si>
  <si>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</si>
  <si>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</si>
  <si>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</si>
  <si>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</si>
  <si>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</si>
  <si>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</si>
  <si>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</si>
  <si>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</si>
  <si>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</si>
  <si>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</si>
  <si>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</si>
  <si>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</si>
  <si>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</si>
  <si>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</si>
  <si>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</si>
  <si>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</si>
  <si>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</si>
  <si>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</si>
  <si>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</si>
  <si>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</si>
  <si>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</si>
  <si>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</si>
  <si>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</si>
  <si>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</si>
  <si>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</si>
  <si>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</si>
  <si>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</si>
  <si>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</si>
  <si>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</si>
  <si>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</si>
  <si>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</si>
  <si>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</si>
  <si>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</si>
  <si>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</si>
  <si>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</si>
  <si>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</si>
  <si>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</si>
  <si>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</si>
  <si>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</si>
  <si>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</si>
  <si>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</si>
  <si>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</si>
  <si>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</si>
  <si>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</si>
  <si>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</si>
  <si>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</si>
  <si>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</si>
  <si>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</si>
  <si>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</si>
  <si>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</si>
  <si>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</si>
  <si>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</si>
  <si>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</si>
  <si>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</si>
  <si>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</si>
  <si>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</si>
  <si>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</si>
  <si>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</si>
  <si>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</si>
  <si>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</si>
  <si>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</si>
  <si>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</si>
  <si>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</si>
  <si>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</si>
  <si>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</si>
  <si>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</si>
  <si>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</si>
  <si>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</si>
  <si>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</si>
  <si>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</si>
  <si>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</si>
  <si>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</si>
  <si>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</si>
  <si>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</si>
  <si>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</si>
  <si>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</si>
  <si>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</si>
  <si>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</si>
  <si>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</si>
  <si>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</si>
  <si>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</si>
  <si>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</si>
  <si>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</si>
  <si>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</si>
  <si>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</si>
  <si>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</si>
  <si>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</si>
  <si>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</si>
  <si>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</si>
  <si>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</si>
  <si>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</si>
  <si>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</si>
  <si>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</si>
  <si>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</si>
  <si>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</si>
  <si>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</si>
  <si>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</si>
  <si>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</si>
  <si>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</si>
  <si>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</si>
  <si>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</si>
  <si>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</si>
  <si>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</si>
  <si>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</si>
  <si>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</si>
  <si>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</si>
  <si>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</si>
  <si>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</si>
  <si>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</si>
  <si>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</si>
  <si>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</si>
  <si>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</si>
  <si>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</si>
  <si>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</si>
  <si>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</si>
  <si>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</si>
  <si>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</si>
  <si>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</si>
  <si>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</si>
  <si>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</si>
  <si>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</si>
  <si>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</si>
  <si>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</si>
  <si>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</si>
  <si>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</si>
  <si>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</si>
  <si>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</si>
  <si>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</si>
  <si>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</si>
  <si>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</si>
  <si>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</si>
  <si>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</si>
  <si>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</si>
  <si>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</si>
  <si>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</si>
  <si>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</si>
  <si>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</si>
  <si>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</si>
  <si>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</si>
  <si>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</si>
  <si>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</si>
  <si>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</si>
  <si>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</si>
  <si>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</si>
  <si>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</si>
  <si>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</si>
  <si>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</si>
  <si>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</si>
  <si>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</si>
  <si>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</si>
  <si>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</si>
  <si>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</si>
  <si>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</si>
  <si>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</si>
  <si>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</si>
  <si>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</si>
  <si>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</si>
  <si>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</si>
  <si>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</si>
  <si>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</si>
  <si>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</si>
  <si>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</si>
  <si>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</si>
  <si>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</si>
  <si>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</si>
  <si>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</si>
  <si>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</si>
  <si>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</si>
  <si>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</si>
  <si>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</si>
  <si>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</si>
  <si>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</si>
  <si>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</si>
  <si>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</si>
  <si>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</si>
  <si>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</si>
  <si>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</si>
  <si>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</si>
  <si>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</si>
  <si>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</si>
  <si>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</si>
  <si>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</si>
  <si>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</si>
  <si>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</si>
  <si>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</si>
  <si>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</si>
  <si>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</si>
  <si>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</si>
  <si>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</si>
  <si>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</si>
  <si>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</si>
  <si>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</si>
  <si>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</si>
  <si>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</si>
  <si>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</si>
  <si>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</si>
  <si>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</si>
  <si>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</si>
  <si>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</si>
  <si>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</si>
  <si>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</si>
  <si>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</si>
  <si>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</si>
  <si>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</si>
  <si>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</si>
  <si>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</si>
  <si>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</si>
  <si>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</si>
  <si>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</si>
  <si>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</si>
  <si>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</si>
  <si>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</si>
  <si>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</si>
  <si>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</si>
  <si>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</si>
  <si>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</si>
  <si>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</si>
  <si>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</si>
  <si>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</si>
  <si>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</si>
  <si>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</si>
  <si>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</si>
  <si>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</si>
  <si>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</si>
  <si>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</si>
  <si>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</si>
  <si>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</si>
  <si>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</si>
  <si>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</si>
  <si>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</si>
  <si>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</si>
  <si>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</si>
  <si>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</si>
  <si>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</si>
  <si>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</si>
  <si>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</si>
  <si>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</si>
  <si>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</si>
  <si>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</si>
  <si>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</si>
  <si>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</si>
  <si>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</si>
  <si>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</si>
  <si>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</si>
  <si>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</si>
  <si>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</si>
  <si>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</si>
  <si>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</si>
  <si>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</si>
  <si>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</si>
  <si>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</si>
  <si>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</si>
  <si>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</si>
  <si>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</si>
  <si>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</si>
  <si>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</si>
  <si>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</si>
  <si>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</si>
  <si>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</si>
  <si>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</si>
  <si>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</si>
  <si>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</si>
  <si>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</si>
  <si>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</si>
  <si>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</si>
  <si>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</si>
  <si>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</si>
  <si>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</si>
  <si>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</si>
  <si>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</si>
  <si>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</si>
  <si>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</si>
  <si>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</si>
  <si>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</si>
  <si>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</si>
  <si>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</si>
  <si>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</si>
  <si>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</si>
  <si>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</si>
  <si>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</si>
  <si>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</si>
  <si>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</si>
  <si>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</si>
  <si>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</si>
  <si>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</si>
  <si>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</si>
  <si>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</si>
  <si>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</si>
  <si>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</si>
  <si>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</si>
  <si>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</si>
  <si>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</si>
  <si>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</si>
  <si>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</si>
  <si>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</si>
  <si>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</si>
  <si>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</si>
  <si>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</si>
  <si>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</si>
  <si>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</si>
  <si>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</si>
  <si>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</si>
  <si>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</si>
  <si>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</si>
  <si>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</si>
  <si>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</si>
  <si>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</si>
  <si>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</si>
  <si>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</si>
  <si>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</si>
  <si>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</si>
  <si>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</si>
  <si>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</si>
  <si>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</si>
  <si>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</si>
  <si>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</si>
  <si>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</si>
  <si>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</si>
  <si>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</si>
  <si>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</si>
  <si>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</si>
  <si>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</si>
  <si>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</si>
  <si>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</si>
  <si>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</si>
  <si>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</si>
  <si>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</si>
  <si>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</si>
  <si>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</si>
  <si>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</si>
  <si>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</si>
  <si>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</si>
  <si>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</si>
  <si>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</si>
  <si>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</si>
  <si>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</si>
  <si>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</si>
  <si>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</si>
  <si>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</si>
  <si>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</si>
  <si>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</si>
  <si>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</si>
  <si>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</si>
  <si>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</si>
  <si>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</si>
  <si>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</si>
  <si>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</si>
  <si>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</si>
  <si>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</si>
  <si>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</si>
  <si>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</si>
  <si>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</si>
  <si>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</si>
  <si>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</si>
  <si>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</si>
  <si>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</si>
  <si>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</si>
  <si>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</si>
  <si>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</si>
  <si>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</si>
  <si>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</si>
  <si>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</si>
  <si>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</si>
  <si>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</si>
  <si>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</si>
  <si>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</si>
  <si>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</si>
  <si>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</si>
  <si>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</si>
  <si>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</si>
  <si>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</si>
  <si>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</si>
  <si>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</si>
  <si>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</si>
  <si>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</si>
  <si>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</si>
  <si>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</si>
  <si>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</si>
  <si>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</si>
  <si>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</si>
  <si>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</si>
  <si>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</si>
  <si>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</si>
  <si>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</si>
  <si>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</si>
  <si>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</si>
  <si>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</si>
  <si>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</si>
  <si>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</si>
  <si>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</si>
  <si>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</si>
  <si>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</si>
  <si>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</si>
  <si>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</si>
  <si>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</si>
  <si>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</si>
  <si>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</si>
  <si>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</si>
  <si>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</si>
  <si>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</si>
  <si>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</si>
  <si>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</si>
  <si>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</si>
  <si>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</si>
  <si>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</si>
  <si>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</si>
  <si>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</si>
  <si>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</si>
  <si>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</si>
  <si>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</si>
  <si>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</si>
  <si>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</si>
  <si>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</si>
  <si>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</si>
  <si>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</si>
  <si>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</si>
  <si>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</si>
  <si>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</si>
  <si>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</si>
  <si>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</si>
  <si>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</si>
  <si>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</si>
  <si>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</si>
  <si>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</si>
  <si>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</si>
  <si>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</si>
  <si>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</si>
  <si>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</si>
  <si>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</si>
  <si>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</si>
  <si>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</si>
  <si>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</si>
  <si>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</si>
  <si>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</si>
  <si>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</si>
  <si>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</si>
  <si>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</si>
  <si>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</si>
  <si>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</si>
  <si>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</si>
  <si>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</si>
  <si>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</si>
  <si>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</si>
  <si>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</si>
  <si>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</si>
  <si>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</si>
  <si>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</si>
  <si>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</si>
  <si>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</si>
  <si>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</si>
  <si>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</si>
  <si>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</si>
  <si>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</si>
  <si>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</si>
  <si>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</si>
  <si>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</si>
  <si>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</si>
  <si>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</si>
  <si>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</si>
  <si>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</si>
  <si>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</si>
  <si>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</si>
  <si>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</si>
  <si>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</si>
  <si>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</si>
  <si>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</si>
  <si>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</si>
  <si>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</si>
  <si>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</si>
  <si>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</si>
  <si>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</si>
  <si>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</si>
  <si>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</si>
  <si>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</si>
  <si>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</si>
  <si>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</si>
  <si>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</si>
  <si>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</si>
  <si>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</si>
  <si>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</si>
  <si>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</si>
  <si>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</si>
  <si>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</si>
  <si>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</si>
  <si>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</si>
  <si>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</si>
  <si>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</si>
  <si>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</si>
  <si>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</si>
  <si>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</si>
  <si>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</si>
  <si>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</si>
  <si>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</si>
  <si>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</si>
  <si>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</si>
  <si>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</si>
  <si>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</si>
  <si>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</si>
  <si>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</si>
  <si>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</si>
  <si>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</si>
  <si>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</si>
  <si>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</si>
  <si>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</si>
  <si>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</si>
  <si>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</si>
  <si>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</si>
  <si>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</si>
  <si>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</si>
  <si>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</si>
  <si>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</si>
  <si>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</si>
  <si>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</si>
  <si>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</si>
  <si>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</si>
  <si>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</si>
  <si>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</si>
  <si>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</si>
  <si>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</si>
  <si>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</si>
  <si>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</si>
  <si>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</si>
  <si>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</si>
  <si>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</si>
  <si>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</si>
  <si>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</si>
  <si>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</si>
  <si>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</si>
  <si>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</si>
  <si>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</si>
  <si>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</si>
  <si>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</si>
  <si>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</si>
  <si>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</si>
  <si>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</si>
  <si>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</si>
  <si>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</si>
  <si>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</si>
  <si>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</si>
  <si>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</si>
  <si>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</si>
  <si>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</si>
  <si>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</si>
  <si>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</si>
  <si>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</si>
  <si>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</si>
  <si>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</si>
  <si>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</si>
  <si>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</si>
  <si>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</si>
  <si>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</si>
  <si>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</si>
  <si>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</si>
  <si>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</si>
  <si>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</si>
  <si>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</si>
  <si>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</si>
  <si>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</si>
  <si>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</si>
  <si>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</si>
  <si>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</si>
  <si>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</si>
  <si>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</si>
  <si>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</si>
  <si>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</si>
  <si>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</si>
  <si>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</si>
  <si>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</si>
  <si>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</si>
  <si>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</si>
  <si>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</si>
  <si>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</si>
  <si>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</si>
  <si>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</si>
  <si>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</si>
  <si>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</si>
  <si>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</si>
  <si>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</si>
  <si>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</si>
  <si>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</si>
  <si>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</si>
  <si>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</si>
  <si>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</si>
  <si>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</si>
  <si>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</si>
  <si>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</si>
  <si>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</si>
  <si>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</si>
  <si>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</si>
  <si>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</si>
  <si>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</si>
  <si>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</si>
  <si>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</si>
  <si>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</si>
  <si>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</si>
  <si>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</si>
  <si>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</si>
  <si>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</si>
  <si>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</si>
  <si>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</si>
  <si>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</si>
  <si>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</si>
  <si>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</si>
  <si>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</si>
  <si>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</si>
  <si>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</si>
  <si>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</si>
  <si>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</si>
  <si>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</si>
  <si>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</si>
  <si>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</si>
  <si>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</si>
  <si>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</si>
  <si>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</si>
  <si>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</si>
  <si>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</si>
  <si>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</si>
  <si>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</si>
  <si>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</si>
  <si>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</si>
  <si>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</si>
  <si>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</si>
  <si>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</si>
  <si>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</si>
  <si>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</si>
  <si>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</si>
  <si>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</si>
  <si>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</si>
  <si>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</si>
  <si>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</si>
  <si>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</si>
  <si>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</si>
  <si>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</si>
  <si>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</si>
  <si>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</si>
  <si>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</si>
  <si>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</si>
  <si>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</si>
  <si>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</si>
  <si>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</si>
  <si>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</si>
  <si>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</si>
  <si>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</si>
  <si>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</si>
  <si>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</si>
  <si>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</si>
  <si>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</si>
  <si>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</si>
  <si>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</si>
  <si>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</si>
  <si>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</si>
  <si>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</si>
  <si>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</si>
  <si>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</si>
  <si>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</si>
  <si>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</si>
  <si>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</si>
  <si>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</si>
  <si>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</si>
  <si>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</si>
  <si>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</si>
  <si>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</si>
  <si>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</si>
  <si>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</si>
  <si>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</si>
  <si>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</si>
  <si>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</si>
  <si>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</si>
  <si>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</si>
  <si>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</si>
  <si>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</si>
  <si>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</si>
  <si>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</si>
  <si>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</si>
  <si>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</si>
  <si>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</si>
  <si>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</si>
  <si>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</si>
  <si>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</si>
  <si>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</si>
  <si>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</si>
  <si>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</si>
  <si>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</si>
  <si>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</si>
  <si>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</si>
  <si>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</si>
  <si>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</si>
  <si>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</si>
  <si>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</si>
  <si>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</si>
  <si>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</si>
  <si>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</si>
  <si>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</si>
  <si>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</si>
  <si>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</si>
  <si>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</si>
  <si>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</si>
  <si>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</si>
  <si>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</si>
  <si>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</si>
  <si>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</si>
  <si>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</si>
  <si>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</si>
  <si>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</si>
  <si>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</si>
  <si>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</si>
  <si>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</si>
  <si>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</si>
  <si>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</si>
  <si>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</si>
  <si>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</si>
  <si>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</si>
  <si>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</si>
  <si>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</si>
  <si>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</si>
  <si>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</si>
  <si>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</si>
  <si>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</si>
  <si>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</si>
  <si>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</si>
  <si>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</si>
  <si>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</si>
  <si>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</si>
  <si>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</si>
  <si>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</si>
  <si>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</si>
  <si>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</si>
  <si>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</si>
  <si>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</si>
  <si>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</si>
  <si>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</si>
  <si>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</si>
  <si>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</si>
  <si>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</si>
  <si>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</si>
  <si>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</si>
  <si>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</si>
  <si>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</si>
  <si>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</si>
  <si>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</si>
  <si>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</si>
  <si>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</si>
  <si>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</si>
  <si>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</si>
  <si>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</si>
  <si>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</si>
  <si>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</si>
  <si>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</si>
  <si>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</si>
  <si>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</si>
  <si>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</si>
  <si>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</si>
  <si>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</si>
  <si>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</si>
  <si>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</si>
  <si>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</si>
  <si>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</si>
  <si>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</si>
  <si>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</si>
  <si>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</si>
  <si>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</si>
  <si>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</si>
  <si>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</si>
  <si>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</si>
  <si>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</si>
  <si>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</si>
  <si>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</si>
  <si>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</si>
  <si>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</si>
  <si>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</si>
  <si>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</si>
  <si>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</si>
  <si>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</si>
  <si>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</si>
  <si>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</si>
  <si>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</si>
  <si>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</si>
  <si>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</si>
  <si>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</si>
  <si>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</si>
  <si>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</si>
  <si>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</si>
  <si>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</si>
  <si>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</si>
  <si>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</si>
  <si>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</si>
  <si>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</si>
  <si>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</si>
  <si>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</si>
  <si>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</si>
  <si>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</si>
  <si>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</si>
  <si>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</si>
  <si>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</si>
  <si>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</si>
  <si>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</si>
  <si>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</si>
  <si>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</si>
  <si>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</si>
  <si>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</si>
  <si>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</si>
  <si>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</si>
  <si>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</si>
  <si>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</si>
  <si>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</si>
  <si>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</si>
  <si>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</si>
  <si>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</si>
  <si>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</si>
  <si>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</si>
  <si>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</si>
  <si>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</si>
  <si>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</si>
  <si>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</si>
  <si>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</si>
  <si>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</si>
  <si>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</si>
  <si>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</si>
  <si>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</si>
  <si>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</si>
  <si>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</si>
  <si>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</si>
  <si>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</si>
  <si>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</si>
  <si>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</si>
  <si>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</si>
  <si>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</si>
  <si>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</si>
  <si>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</si>
  <si>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</si>
  <si>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</si>
  <si>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</si>
  <si>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</si>
  <si>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</si>
  <si>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</si>
  <si>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</si>
  <si>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</si>
  <si>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</si>
  <si>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</si>
  <si>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</si>
  <si>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</si>
  <si>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</si>
  <si>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</si>
  <si>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</si>
  <si>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</si>
  <si>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</si>
  <si>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</si>
  <si>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</si>
  <si>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</si>
  <si>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</si>
  <si>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</si>
  <si>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</si>
  <si>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</si>
  <si>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</si>
  <si>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</si>
  <si>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</si>
  <si>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</si>
  <si>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</si>
  <si>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</si>
  <si>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</si>
  <si>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</si>
  <si>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</si>
  <si>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</si>
  <si>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</si>
  <si>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</si>
  <si>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</si>
  <si>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</si>
  <si>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</si>
  <si>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</si>
  <si>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</si>
  <si>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</si>
  <si>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</si>
  <si>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</si>
  <si>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</si>
  <si>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</si>
  <si>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</si>
  <si>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</si>
  <si>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</si>
  <si>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</si>
  <si>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</si>
  <si>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</si>
  <si>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</si>
  <si>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</si>
  <si>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</si>
  <si>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</si>
  <si>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</si>
  <si>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</si>
  <si>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</si>
  <si>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</si>
  <si>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</si>
  <si>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</si>
  <si>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</si>
  <si>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</si>
  <si>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</si>
  <si>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</si>
  <si>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</si>
  <si>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</si>
  <si>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</si>
  <si>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</si>
  <si>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</si>
  <si>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</si>
  <si>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</si>
  <si>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</si>
  <si>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</si>
  <si>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</si>
  <si>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</si>
  <si>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</si>
  <si>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</si>
  <si>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</si>
  <si>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</si>
  <si>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</si>
  <si>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</si>
  <si>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</si>
  <si>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</si>
  <si>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</si>
  <si>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</si>
  <si>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</si>
  <si>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</si>
  <si>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</si>
  <si>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</si>
  <si>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</si>
  <si>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</si>
  <si>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</si>
  <si>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</si>
  <si>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</si>
  <si>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</si>
  <si>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</si>
  <si>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</si>
  <si>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</si>
  <si>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</si>
  <si>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</si>
  <si>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</si>
  <si>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</si>
  <si>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</si>
  <si>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</si>
  <si>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</si>
  <si>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</si>
  <si>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</si>
  <si>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</si>
  <si>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</si>
  <si>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</si>
  <si>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</si>
  <si>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</si>
  <si>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</si>
  <si>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</si>
  <si>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</si>
  <si>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</si>
  <si>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</si>
  <si>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</si>
  <si>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</si>
  <si>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</si>
  <si>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</si>
  <si>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</si>
  <si>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</si>
  <si>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</si>
  <si>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</si>
  <si>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</si>
  <si>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</si>
  <si>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</si>
  <si>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</si>
  <si>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</si>
  <si>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</si>
  <si>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</si>
  <si>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</si>
  <si>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</si>
  <si>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</si>
  <si>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</si>
  <si>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</si>
  <si>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</si>
  <si>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</si>
  <si>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</si>
  <si>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</si>
  <si>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</si>
  <si>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</si>
  <si>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</si>
  <si>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</si>
  <si>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</si>
  <si>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</si>
  <si>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</si>
  <si>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</si>
  <si>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</si>
  <si>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</si>
  <si>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</si>
  <si>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</si>
  <si>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</si>
  <si>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</si>
  <si>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</si>
  <si>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</si>
  <si>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</si>
  <si>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</si>
  <si>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</si>
  <si>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</si>
  <si>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</si>
  <si>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</si>
  <si>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</si>
  <si>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</si>
  <si>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</si>
  <si>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</si>
  <si>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</si>
  <si>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</si>
  <si>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</si>
  <si>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</si>
  <si>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</si>
  <si>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</si>
  <si>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</si>
  <si>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</si>
  <si>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</si>
  <si>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</si>
  <si>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</si>
  <si>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</si>
  <si>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</si>
  <si>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</si>
  <si>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</si>
  <si>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</si>
  <si>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</si>
  <si>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</si>
  <si>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</si>
  <si>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</si>
  <si>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</si>
  <si>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</si>
  <si>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</si>
  <si>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</si>
  <si>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</si>
  <si>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</si>
  <si>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</si>
  <si>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</si>
  <si>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</si>
  <si>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</si>
  <si>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</si>
  <si>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</si>
  <si>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</si>
  <si>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</si>
  <si>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</si>
  <si>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</si>
  <si>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</si>
  <si>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</si>
  <si>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</si>
  <si>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</si>
  <si>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</si>
  <si>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</si>
  <si>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</si>
  <si>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</si>
  <si>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</si>
  <si>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</si>
  <si>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</si>
  <si>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</si>
  <si>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</si>
  <si>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</si>
  <si>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</si>
  <si>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</si>
  <si>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</si>
  <si>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</si>
  <si>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</si>
  <si>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</si>
  <si>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</si>
  <si>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</si>
  <si>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</si>
  <si>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</si>
  <si>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</si>
  <si>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</si>
  <si>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</si>
  <si>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</si>
  <si>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</si>
  <si>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</si>
  <si>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</si>
  <si>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</si>
  <si>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</si>
  <si>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</si>
  <si>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</si>
  <si>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</si>
  <si>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</si>
  <si>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</si>
  <si>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</si>
  <si>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</si>
  <si>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</si>
  <si>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</si>
  <si>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</si>
  <si>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</si>
  <si>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</si>
  <si>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</si>
  <si>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</si>
  <si>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</si>
  <si>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</si>
  <si>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</si>
  <si>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</si>
  <si>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</si>
  <si>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</si>
  <si>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</si>
  <si>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</si>
  <si>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</si>
  <si>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</si>
  <si>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</si>
  <si>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</si>
  <si>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</si>
  <si>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</si>
  <si>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</si>
  <si>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</si>
  <si>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</si>
  <si>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</si>
  <si>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</si>
  <si>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</si>
  <si>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</si>
  <si>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</si>
  <si>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</si>
  <si>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</si>
  <si>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</si>
  <si>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</si>
  <si>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</si>
  <si>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</si>
  <si>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</si>
  <si>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</si>
  <si>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</si>
  <si>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</si>
  <si>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</si>
  <si>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</si>
  <si>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</si>
  <si>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</si>
  <si>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</si>
  <si>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</si>
  <si>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</si>
  <si>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</si>
  <si>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</si>
  <si>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</si>
  <si>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</si>
  <si>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</si>
  <si>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</si>
  <si>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</si>
  <si>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</si>
  <si>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</si>
  <si>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</si>
  <si>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</si>
  <si>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</si>
  <si>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</si>
  <si>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</si>
  <si>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</si>
  <si>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</si>
  <si>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</si>
  <si>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</si>
  <si>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</si>
  <si>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</si>
  <si>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</si>
  <si>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</si>
  <si>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</si>
  <si>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</si>
  <si>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</si>
  <si>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</si>
  <si>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</si>
  <si>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</si>
  <si>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</si>
  <si>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</si>
  <si>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</si>
  <si>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</si>
  <si>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</si>
  <si>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</si>
  <si>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</si>
  <si>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</si>
  <si>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</si>
  <si>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</si>
  <si>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</si>
  <si>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</si>
  <si>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</si>
  <si>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</si>
  <si>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</si>
  <si>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</si>
  <si>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</si>
  <si>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</si>
  <si>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</si>
  <si>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</si>
  <si>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</si>
  <si>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</si>
  <si>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</si>
  <si>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</si>
  <si>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</si>
  <si>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</si>
  <si>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</si>
  <si>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</si>
  <si>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</si>
  <si>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</si>
  <si>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</si>
  <si>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</si>
  <si>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</si>
  <si>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</si>
  <si>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</si>
  <si>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</si>
  <si>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</si>
  <si>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</si>
  <si>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</si>
  <si>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</si>
  <si>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</si>
  <si>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</si>
  <si>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</si>
  <si>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</si>
  <si>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</si>
  <si>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</si>
  <si>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</si>
  <si>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</si>
  <si>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</si>
  <si>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</si>
  <si>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</si>
  <si>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</si>
  <si>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</si>
  <si>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</si>
  <si>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</si>
  <si>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</si>
  <si>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</si>
  <si>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</si>
  <si>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</si>
  <si>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</si>
  <si>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</si>
  <si>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</si>
  <si>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</si>
  <si>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</si>
  <si>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</si>
  <si>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</si>
  <si>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</si>
  <si>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</si>
  <si>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</si>
  <si>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</si>
  <si>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</si>
  <si>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</si>
  <si>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</si>
  <si>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</si>
  <si>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</si>
  <si>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</si>
  <si>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</si>
  <si>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</si>
  <si>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</si>
  <si>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</si>
  <si>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</si>
  <si>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</si>
  <si>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</si>
  <si>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</si>
  <si>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</si>
  <si>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</si>
  <si>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</si>
  <si>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</si>
  <si>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</si>
  <si>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</si>
  <si>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</si>
  <si>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</si>
  <si>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</si>
  <si>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</si>
  <si>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</si>
  <si>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</si>
  <si>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</si>
  <si>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</si>
  <si>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</si>
  <si>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</si>
  <si>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</si>
  <si>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</si>
  <si>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</si>
  <si>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</si>
  <si>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</si>
  <si>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</si>
  <si>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</si>
  <si>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</si>
  <si>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</si>
  <si>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</si>
  <si>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</si>
  <si>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</si>
  <si>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</si>
  <si>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</si>
  <si>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</si>
  <si>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</si>
  <si>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</si>
  <si>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</si>
  <si>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</si>
  <si>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</si>
  <si>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</si>
  <si>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</si>
  <si>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</si>
  <si>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</si>
  <si>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</si>
  <si>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</si>
  <si>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</si>
  <si>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</si>
  <si>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</si>
  <si>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</si>
  <si>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</si>
  <si>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</si>
  <si>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</si>
  <si>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</si>
  <si>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</si>
  <si>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</si>
  <si>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</si>
  <si>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</si>
  <si>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</si>
  <si>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</si>
  <si>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</si>
  <si>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</si>
  <si>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</si>
  <si>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</si>
  <si>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</si>
  <si>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</si>
  <si>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</si>
  <si>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</si>
  <si>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</si>
  <si>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</si>
  <si>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</si>
  <si>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</si>
  <si>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</si>
  <si>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</si>
  <si>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</si>
  <si>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</si>
  <si>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</si>
  <si>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</si>
  <si>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</si>
  <si>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</si>
  <si>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</si>
  <si>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</si>
  <si>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</si>
  <si>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</si>
  <si>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</si>
  <si>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</si>
  <si>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</si>
  <si>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</si>
  <si>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</si>
  <si>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</si>
  <si>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</si>
  <si>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</si>
  <si>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</si>
  <si>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</si>
  <si>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</si>
  <si>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</si>
  <si>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</si>
  <si>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</si>
  <si>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</si>
  <si>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</si>
  <si>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</si>
  <si>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</si>
  <si>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</si>
  <si>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</si>
  <si>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</si>
  <si>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</si>
  <si>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</si>
  <si>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</si>
  <si>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</si>
  <si>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</si>
  <si>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</si>
  <si>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</si>
  <si>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</si>
  <si>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</si>
  <si>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</si>
  <si>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</si>
  <si>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</si>
  <si>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</si>
  <si>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</si>
  <si>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</si>
  <si>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</si>
  <si>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</si>
  <si>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</si>
  <si>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</si>
  <si>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</si>
  <si>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</si>
  <si>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</si>
  <si>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</si>
  <si>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</si>
  <si>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</si>
  <si>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</si>
  <si>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</si>
  <si>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</si>
  <si>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</si>
  <si>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</si>
  <si>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</si>
  <si>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</si>
  <si>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</si>
  <si>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</si>
  <si>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</si>
  <si>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</si>
  <si>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</si>
  <si>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</si>
  <si>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</si>
  <si>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</si>
  <si>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</si>
  <si>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</si>
  <si>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</si>
  <si>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</si>
  <si>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</si>
  <si>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</si>
  <si>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</si>
  <si>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</si>
  <si>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</si>
  <si>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</si>
  <si>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</si>
  <si>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</si>
  <si>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</si>
  <si>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</si>
  <si>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</si>
  <si>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</si>
  <si>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</si>
  <si>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</si>
  <si>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</si>
  <si>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</si>
  <si>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</si>
  <si>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</si>
  <si>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</si>
  <si>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</si>
  <si>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</si>
  <si>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</si>
  <si>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</si>
  <si>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</si>
  <si>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</si>
  <si>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</si>
  <si>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</si>
  <si>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</si>
  <si>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</si>
  <si>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</si>
  <si>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</si>
  <si>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</si>
  <si>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</si>
  <si>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</si>
  <si>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</si>
  <si>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</si>
  <si>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</si>
  <si>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</si>
  <si>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</si>
  <si>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</si>
  <si>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</si>
  <si>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</si>
  <si>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</si>
  <si>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</si>
  <si>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</si>
  <si>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</si>
  <si>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</si>
  <si>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</si>
  <si>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</si>
  <si>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</si>
  <si>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</si>
  <si>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</si>
  <si>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</si>
  <si>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</si>
  <si>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</si>
  <si>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</si>
  <si>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</si>
  <si>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</si>
  <si>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</si>
  <si>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</si>
  <si>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</si>
  <si>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</si>
  <si>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</si>
  <si>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</si>
  <si>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</si>
  <si>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</si>
  <si>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</si>
  <si>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</si>
  <si>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</si>
  <si>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</si>
  <si>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</si>
  <si>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</si>
  <si>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</si>
  <si>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</si>
  <si>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</si>
  <si>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</si>
  <si>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</si>
  <si>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</si>
  <si>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</si>
  <si>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</si>
  <si>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</si>
  <si>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</si>
  <si>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</si>
  <si>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</si>
  <si>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</si>
  <si>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</si>
  <si>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</si>
  <si>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</si>
  <si>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</si>
  <si>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</si>
  <si>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</si>
  <si>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</si>
  <si>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</si>
  <si>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</si>
  <si>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</si>
  <si>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</si>
  <si>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</si>
  <si>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</si>
  <si>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</si>
  <si>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</si>
  <si>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</si>
  <si>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</si>
  <si>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</si>
  <si>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</si>
  <si>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</si>
  <si>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</si>
  <si>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</si>
  <si>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</si>
  <si>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</si>
  <si>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</si>
  <si>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</si>
  <si>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</si>
  <si>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</si>
  <si>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</si>
  <si>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</si>
  <si>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</si>
  <si>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</si>
  <si>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</si>
  <si>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</si>
  <si>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</si>
  <si>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</si>
  <si>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</si>
  <si>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</si>
  <si>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</si>
  <si>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</si>
  <si>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</si>
  <si>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</si>
  <si>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</si>
  <si>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</si>
  <si>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</si>
  <si>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</si>
  <si>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</si>
  <si>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</si>
  <si>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</si>
  <si>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</si>
  <si>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</si>
  <si>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</si>
  <si>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</si>
  <si>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</si>
  <si>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</si>
  <si>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</si>
  <si>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</si>
  <si>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</si>
  <si>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</si>
  <si>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</si>
  <si>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</si>
  <si>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</si>
  <si>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</si>
  <si>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</si>
  <si>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</si>
  <si>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</si>
  <si>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</si>
  <si>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</si>
  <si>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</si>
  <si>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</si>
  <si>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</si>
  <si>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</si>
  <si>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</si>
  <si>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</si>
  <si>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</si>
  <si>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</si>
  <si>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</si>
  <si>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</si>
  <si>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</si>
  <si>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</si>
  <si>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</si>
  <si>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</si>
  <si>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</si>
  <si>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</si>
  <si>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</si>
  <si>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</si>
  <si>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</si>
  <si>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</si>
  <si>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</si>
  <si>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</si>
  <si>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</si>
  <si>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</si>
  <si>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</si>
  <si>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</si>
  <si>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</si>
  <si>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</si>
  <si>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</si>
  <si>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</si>
  <si>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</si>
  <si>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</si>
  <si>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</si>
  <si>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</si>
  <si>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</si>
  <si>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</si>
  <si>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</si>
  <si>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</si>
  <si>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</si>
  <si>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</si>
  <si>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</si>
  <si>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</si>
  <si>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</si>
  <si>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</si>
  <si>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</si>
  <si>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</si>
  <si>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</si>
  <si>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</si>
  <si>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</si>
  <si>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</si>
  <si>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</si>
  <si>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</si>
  <si>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</si>
  <si>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</si>
  <si>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</si>
  <si>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</si>
  <si>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</si>
  <si>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</si>
  <si>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</si>
  <si>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</si>
  <si>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</si>
  <si>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</si>
  <si>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</si>
  <si>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</si>
  <si>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</si>
  <si>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</si>
  <si>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</si>
  <si>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</si>
  <si>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</si>
  <si>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</si>
  <si>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</si>
  <si>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</si>
  <si>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</si>
  <si>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</si>
  <si>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</si>
  <si>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</si>
  <si>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</si>
  <si>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</si>
  <si>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</si>
  <si>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</si>
  <si>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</si>
  <si>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</si>
  <si>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</si>
  <si>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</si>
  <si>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</si>
  <si>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</si>
  <si>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</si>
  <si>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</si>
  <si>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</si>
  <si>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</si>
  <si>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</si>
  <si>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</si>
  <si>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</si>
  <si>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</si>
  <si>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</si>
  <si>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</si>
  <si>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</si>
  <si>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</si>
  <si>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</si>
  <si>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</si>
  <si>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</si>
  <si>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</si>
  <si>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</si>
  <si>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</si>
  <si>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</si>
  <si>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</si>
  <si>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</si>
  <si>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</si>
  <si>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</si>
  <si>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</si>
  <si>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</si>
  <si>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</si>
  <si>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</si>
  <si>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</si>
  <si>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</si>
  <si>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</si>
  <si>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</si>
  <si>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</si>
  <si>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</si>
  <si>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</si>
  <si>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</si>
  <si>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</si>
  <si>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</si>
  <si>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</si>
  <si>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</si>
  <si>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</si>
  <si>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</si>
  <si>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</si>
  <si>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</si>
  <si>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</si>
  <si>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</si>
  <si>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</si>
  <si>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</si>
  <si>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</si>
  <si>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</si>
  <si>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</si>
  <si>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</si>
  <si>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</si>
  <si>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</si>
  <si>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</si>
  <si>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</si>
  <si>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</si>
  <si>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</si>
  <si>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</si>
  <si>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</si>
  <si>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</si>
  <si>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</si>
  <si>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</si>
  <si>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</si>
  <si>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</si>
  <si>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</si>
  <si>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</si>
  <si>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</si>
  <si>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</si>
  <si>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</si>
  <si>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</si>
  <si>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</si>
  <si>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</si>
  <si>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</si>
  <si>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</si>
  <si>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</si>
  <si>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</si>
  <si>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</si>
  <si>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</si>
  <si>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</si>
  <si>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</si>
  <si>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</si>
  <si>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</si>
  <si>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</si>
  <si>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</si>
  <si>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</si>
  <si>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</si>
  <si>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</si>
  <si>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</si>
  <si>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</si>
  <si>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</si>
  <si>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</si>
  <si>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</si>
  <si>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</si>
  <si>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</si>
  <si>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</si>
  <si>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</si>
  <si>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</si>
  <si>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</si>
  <si>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</si>
  <si>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</si>
  <si>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</si>
  <si>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</si>
  <si>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</si>
  <si>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</si>
  <si>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</si>
  <si>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</si>
  <si>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</si>
  <si>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</si>
  <si>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</si>
  <si>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</si>
  <si>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</si>
  <si>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</si>
  <si>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</si>
  <si>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</si>
  <si>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</si>
  <si>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</si>
  <si>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</si>
  <si>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</si>
  <si>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</si>
  <si>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</si>
  <si>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</si>
  <si>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</si>
  <si>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</si>
  <si>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</si>
  <si>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</si>
  <si>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</si>
  <si>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</si>
  <si>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</si>
  <si>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</si>
  <si>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</si>
  <si>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</si>
  <si>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</si>
  <si>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</si>
  <si>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</si>
  <si>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</si>
  <si>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</si>
  <si>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</si>
  <si>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</si>
  <si>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</si>
  <si>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</si>
  <si>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</si>
  <si>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</si>
  <si>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</si>
  <si>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</si>
  <si>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</si>
  <si>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</si>
  <si>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</si>
  <si>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</si>
  <si>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</si>
  <si>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</si>
  <si>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</si>
  <si>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</si>
  <si>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</si>
  <si>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</si>
  <si>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</si>
  <si>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</si>
  <si>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</si>
  <si>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</si>
  <si>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</si>
  <si>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</si>
  <si>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</si>
  <si>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</si>
  <si>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</si>
  <si>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</si>
  <si>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</si>
  <si>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</si>
  <si>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</si>
  <si>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</si>
  <si>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</si>
  <si>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</si>
  <si>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</si>
  <si>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</si>
  <si>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</si>
  <si>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</si>
  <si>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</si>
  <si>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</si>
  <si>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</si>
  <si>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</si>
  <si>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</si>
  <si>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</si>
  <si>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</si>
  <si>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</si>
  <si>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</si>
  <si>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</si>
  <si>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</si>
  <si>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</si>
  <si>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</si>
  <si>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</si>
  <si>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</si>
  <si>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</si>
  <si>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</si>
  <si>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</si>
  <si>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</si>
  <si>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</si>
  <si>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</si>
  <si>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</si>
  <si>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</si>
  <si>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</si>
  <si>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</si>
  <si>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</si>
  <si>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</si>
  <si>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</si>
  <si>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</si>
  <si>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</si>
  <si>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</si>
  <si>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</si>
  <si>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</si>
  <si>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</si>
  <si>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</si>
  <si>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</si>
  <si>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</si>
  <si>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</si>
  <si>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</si>
  <si>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</si>
  <si>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</si>
  <si>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</si>
  <si>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</si>
  <si>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</si>
  <si>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</si>
  <si>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</si>
  <si>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</si>
  <si>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</si>
  <si>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</si>
  <si>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</si>
  <si>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</si>
  <si>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</si>
  <si>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</si>
  <si>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</si>
  <si>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</si>
  <si>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</si>
  <si>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</si>
  <si>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</si>
  <si>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</si>
  <si>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</si>
  <si>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</si>
  <si>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</si>
  <si>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</si>
  <si>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</si>
  <si>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</si>
  <si>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</si>
  <si>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</si>
  <si>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</si>
  <si>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</si>
  <si>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</si>
  <si>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</si>
  <si>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</si>
  <si>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</si>
  <si>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</si>
  <si>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</si>
  <si>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</si>
  <si>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</si>
  <si>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</si>
  <si>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</si>
  <si>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</si>
  <si>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</si>
  <si>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</si>
  <si>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</si>
  <si>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</si>
  <si>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</si>
  <si>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</si>
  <si>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</si>
  <si>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</si>
  <si>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</si>
  <si>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</si>
  <si>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</si>
  <si>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</si>
  <si>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</si>
  <si>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</si>
  <si>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</si>
  <si>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</si>
  <si>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</si>
  <si>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</si>
  <si>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</si>
  <si>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</si>
  <si>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</si>
  <si>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</si>
  <si>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</si>
  <si>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</si>
  <si>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</si>
  <si>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</si>
  <si>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</si>
  <si>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</si>
  <si>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</si>
  <si>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</si>
  <si>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</si>
  <si>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</si>
  <si>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</si>
  <si>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</si>
  <si>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</si>
  <si>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</si>
  <si>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</si>
  <si>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</si>
  <si>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</si>
  <si>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</si>
  <si>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</si>
  <si>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</si>
  <si>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</si>
  <si>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</si>
  <si>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</si>
  <si>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</si>
  <si>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</si>
  <si>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</si>
  <si>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</si>
  <si>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</si>
  <si>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</si>
  <si>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</si>
  <si>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</si>
  <si>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</si>
  <si>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</si>
  <si>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</si>
  <si>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</si>
  <si>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</si>
  <si>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</si>
  <si>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</si>
  <si>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</si>
  <si>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</si>
  <si>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</si>
  <si>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</si>
  <si>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</si>
  <si>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</si>
  <si>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</si>
  <si>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</si>
  <si>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</si>
  <si>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</si>
  <si>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</si>
  <si>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</si>
  <si>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</si>
  <si>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</si>
  <si>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</si>
  <si>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</si>
  <si>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</si>
  <si>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</si>
  <si>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</si>
  <si>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</si>
  <si>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</si>
  <si>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</si>
  <si>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</si>
  <si>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</si>
  <si>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</si>
  <si>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</si>
  <si>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</si>
  <si>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</si>
  <si>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</si>
  <si>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</si>
  <si>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</si>
  <si>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</si>
  <si>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</si>
  <si>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</si>
  <si>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</si>
  <si>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</si>
  <si>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</si>
  <si>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</si>
  <si>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</si>
  <si>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</si>
  <si>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</si>
  <si>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</si>
  <si>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</si>
  <si>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</si>
  <si>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</si>
  <si>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</si>
  <si>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</si>
  <si>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</si>
  <si>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</si>
  <si>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</si>
  <si>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</si>
  <si>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</si>
  <si>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</si>
  <si>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</si>
  <si>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</si>
  <si>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</si>
  <si>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</si>
  <si>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</si>
  <si>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</si>
  <si>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</si>
  <si>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</si>
  <si>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</si>
  <si>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</si>
  <si>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</si>
  <si>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</si>
  <si>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</si>
  <si>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</si>
  <si>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</si>
  <si>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</si>
  <si>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</si>
  <si>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</si>
  <si>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</si>
  <si>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</si>
  <si>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</si>
  <si>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</si>
  <si>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</si>
  <si>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</si>
  <si>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</si>
  <si>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</si>
  <si>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</si>
  <si>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</si>
  <si>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</si>
  <si>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</si>
  <si>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</si>
  <si>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</si>
  <si>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</si>
  <si>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</si>
  <si>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</si>
  <si>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</si>
  <si>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</si>
  <si>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</si>
  <si>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</si>
  <si>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</si>
  <si>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</si>
  <si>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</si>
  <si>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</si>
  <si>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</si>
  <si>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</si>
  <si>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</si>
  <si>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</si>
  <si>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</si>
  <si>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</si>
  <si>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</si>
  <si>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</si>
  <si>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</si>
  <si>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</si>
  <si>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</si>
  <si>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</si>
  <si>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</si>
  <si>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</si>
  <si>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</si>
  <si>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</si>
  <si>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</si>
  <si>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</si>
  <si>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</si>
  <si>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</si>
  <si>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</si>
  <si>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</si>
  <si>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</si>
  <si>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</si>
  <si>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</si>
  <si>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</si>
  <si>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</si>
  <si>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</si>
  <si>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</si>
  <si>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</si>
  <si>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</si>
  <si>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</si>
  <si>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</si>
  <si>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</si>
  <si>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</si>
  <si>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</si>
  <si>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</si>
  <si>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</si>
  <si>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</si>
  <si>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</si>
  <si>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</si>
  <si>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</si>
  <si>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</si>
  <si>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</si>
  <si>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</si>
  <si>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</si>
  <si>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</si>
  <si>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</si>
  <si>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</si>
  <si>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</si>
  <si>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</si>
  <si>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</si>
  <si>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</si>
  <si>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</si>
  <si>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</si>
  <si>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</si>
  <si>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</si>
  <si>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</si>
  <si>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</si>
  <si>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</si>
  <si>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</si>
  <si>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</si>
  <si>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</si>
  <si>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</si>
  <si>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</si>
  <si>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</si>
  <si>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</si>
  <si>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</si>
  <si>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</si>
  <si>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</si>
  <si>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</si>
  <si>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</si>
  <si>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</si>
  <si>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</si>
  <si>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</si>
  <si>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</si>
  <si>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</si>
  <si>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</si>
  <si>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</si>
  <si>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</si>
  <si>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</si>
  <si>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</si>
  <si>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</si>
  <si>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</si>
  <si>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</si>
  <si>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</si>
  <si>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</si>
  <si>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</si>
  <si>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</si>
  <si>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</si>
  <si>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</si>
  <si>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</si>
  <si>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</si>
  <si>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</si>
  <si>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</si>
  <si>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</si>
  <si>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</si>
  <si>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</si>
  <si>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</si>
  <si>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</si>
  <si>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</si>
  <si>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</si>
  <si>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</si>
  <si>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</si>
  <si>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</si>
  <si>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</si>
  <si>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</si>
  <si>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</si>
  <si>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</si>
  <si>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</si>
  <si>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</si>
  <si>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</si>
  <si>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</si>
  <si>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</si>
  <si>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</si>
  <si>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</si>
  <si>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</si>
  <si>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</si>
  <si>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</si>
  <si>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</si>
  <si>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</si>
  <si>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</si>
  <si>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</si>
  <si>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</si>
  <si>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</si>
  <si>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</si>
  <si>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</si>
  <si>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</si>
  <si>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</si>
  <si>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</si>
  <si>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</si>
  <si>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</si>
  <si>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</si>
  <si>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</si>
  <si>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</si>
  <si>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</si>
  <si>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</si>
  <si>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</si>
  <si>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</si>
  <si>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</si>
  <si>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</si>
  <si>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</si>
  <si>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</si>
  <si>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</si>
  <si>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</si>
  <si>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</si>
  <si>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</si>
  <si>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</si>
  <si>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</si>
  <si>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</si>
  <si>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</si>
  <si>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</si>
  <si>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</si>
  <si>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</si>
  <si>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</si>
  <si>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</si>
  <si>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</si>
  <si>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</si>
  <si>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</si>
  <si>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</si>
  <si>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</si>
  <si>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</si>
  <si>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</si>
  <si>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</si>
  <si>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</si>
  <si>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</si>
  <si>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</si>
  <si>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</si>
  <si>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</si>
  <si>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</si>
  <si>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</si>
  <si>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</si>
  <si>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</si>
  <si>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</si>
  <si>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</si>
  <si>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</si>
  <si>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</si>
  <si>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</si>
  <si>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</si>
  <si>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</si>
  <si>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</si>
  <si>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</si>
  <si>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</si>
  <si>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</si>
  <si>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</si>
  <si>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</si>
  <si>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</si>
  <si>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</si>
  <si>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</si>
  <si>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</si>
  <si>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</si>
  <si>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</si>
  <si>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</si>
  <si>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</si>
  <si>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</si>
  <si>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</si>
  <si>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</si>
  <si>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</si>
  <si>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</si>
  <si>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</si>
  <si>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</si>
  <si>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</si>
  <si>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</si>
  <si>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</si>
  <si>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</si>
  <si>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</si>
  <si>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</si>
  <si>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</si>
  <si>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</si>
  <si>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</si>
  <si>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</si>
  <si>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</si>
  <si>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</si>
  <si>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</si>
  <si>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</si>
  <si>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</si>
  <si>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</si>
  <si>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</si>
  <si>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</si>
  <si>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</si>
  <si>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</si>
  <si>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</si>
  <si>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</si>
  <si>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</si>
  <si>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</si>
  <si>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</si>
  <si>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</si>
  <si>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</si>
  <si>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</si>
  <si>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</si>
  <si>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</si>
  <si>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</si>
  <si>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</si>
  <si>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</si>
  <si>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</si>
  <si>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</si>
  <si>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</si>
  <si>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</si>
  <si>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</si>
  <si>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</si>
  <si>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</si>
  <si>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</si>
  <si>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</si>
  <si>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</si>
  <si>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</si>
  <si>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</si>
  <si>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</si>
  <si>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</si>
  <si>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</si>
  <si>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</si>
  <si>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</si>
  <si>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</si>
  <si>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</si>
  <si>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</si>
  <si>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</si>
  <si>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</si>
  <si>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</si>
  <si>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</si>
  <si>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</si>
  <si>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</si>
  <si>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</si>
  <si>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</si>
  <si>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</si>
  <si>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</si>
  <si>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</si>
  <si>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</si>
  <si>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</si>
  <si>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</si>
  <si>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</si>
  <si>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</si>
  <si>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</si>
  <si>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</si>
  <si>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</si>
  <si>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</si>
  <si>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</si>
  <si>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</si>
  <si>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</si>
  <si>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</si>
  <si>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</si>
  <si>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</si>
  <si>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</si>
  <si>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</si>
  <si>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</si>
  <si>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</si>
  <si>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</si>
  <si>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</si>
  <si>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</si>
  <si>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</si>
  <si>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</si>
  <si>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</si>
  <si>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</si>
  <si>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</si>
  <si>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</si>
  <si>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</si>
  <si>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</si>
  <si>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</si>
  <si>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</si>
  <si>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</si>
  <si>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</si>
  <si>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</si>
  <si>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</si>
  <si>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</si>
  <si>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</si>
  <si>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</si>
  <si>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</si>
  <si>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</si>
  <si>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</si>
  <si>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</si>
  <si>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</si>
  <si>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</si>
  <si>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</si>
  <si>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</si>
  <si>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</si>
  <si>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</si>
  <si>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</si>
  <si>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</si>
  <si>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</si>
  <si>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</si>
  <si>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</si>
  <si>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</si>
  <si>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</si>
  <si>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</si>
  <si>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</si>
  <si>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</si>
  <si>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</si>
  <si>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</si>
  <si>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</si>
  <si>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</si>
  <si>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</si>
  <si>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</si>
  <si>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</si>
  <si>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</si>
  <si>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</si>
  <si>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</si>
  <si>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</si>
  <si>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</si>
  <si>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</si>
  <si>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</si>
  <si>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</si>
  <si>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</si>
  <si>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</si>
  <si>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</si>
  <si>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</si>
  <si>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</si>
  <si>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</si>
  <si>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</si>
  <si>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</si>
  <si>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</si>
  <si>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</si>
  <si>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</si>
  <si>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</si>
  <si>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</si>
  <si>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</si>
  <si>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</si>
  <si>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</si>
  <si>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</si>
  <si>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</si>
  <si>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</si>
  <si>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</si>
  <si>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</si>
  <si>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</si>
  <si>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</si>
  <si>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</si>
  <si>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</si>
  <si>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</si>
  <si>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</si>
  <si>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</si>
  <si>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</si>
  <si>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</si>
  <si>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</si>
  <si>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</si>
  <si>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</si>
  <si>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</si>
  <si>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</si>
  <si>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</si>
  <si>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</si>
  <si>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</si>
  <si>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</si>
  <si>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</si>
  <si>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</si>
  <si>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</si>
  <si>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</si>
  <si>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</si>
  <si>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</si>
  <si>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</si>
  <si>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</si>
  <si>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</si>
  <si>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</si>
  <si>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</si>
  <si>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</si>
  <si>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</si>
  <si>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</si>
  <si>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</si>
  <si>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</si>
  <si>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</si>
  <si>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</si>
  <si>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</si>
  <si>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</si>
  <si>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</si>
  <si>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</si>
  <si>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</si>
  <si>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</si>
  <si>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</si>
  <si>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</si>
  <si>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</si>
  <si>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</si>
  <si>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</si>
  <si>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</si>
  <si>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</si>
  <si>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</si>
  <si>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</si>
  <si>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</si>
  <si>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</si>
  <si>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</si>
  <si>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</si>
  <si>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</si>
  <si>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</si>
  <si>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</si>
  <si>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</si>
  <si>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</si>
  <si>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</si>
  <si>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</si>
  <si>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</si>
  <si>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</si>
  <si>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</si>
  <si>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</si>
  <si>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</si>
  <si>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</si>
  <si>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</si>
  <si>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</si>
  <si>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</si>
  <si>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</si>
  <si>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</si>
  <si>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</si>
  <si>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</si>
  <si>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</si>
  <si>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</si>
  <si>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</si>
  <si>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</si>
  <si>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</si>
  <si>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</si>
  <si>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</si>
  <si>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</si>
  <si>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</si>
  <si>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</si>
  <si>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</si>
  <si>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</si>
  <si>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</si>
  <si>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</si>
  <si>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</si>
  <si>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</si>
  <si>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</si>
  <si>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</si>
  <si>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</si>
  <si>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</si>
  <si>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</si>
  <si>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</si>
  <si>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</si>
  <si>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</si>
  <si>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</si>
  <si>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</si>
  <si>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</si>
  <si>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</si>
  <si>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</si>
  <si>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</si>
  <si>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</si>
  <si>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</si>
  <si>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</si>
  <si>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</si>
  <si>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</si>
  <si>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</si>
  <si>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</si>
  <si>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</si>
  <si>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</si>
  <si>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</si>
  <si>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</si>
  <si>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</si>
  <si>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</si>
  <si>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</si>
  <si>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</si>
  <si>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</si>
  <si>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</si>
  <si>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</si>
  <si>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</si>
  <si>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</si>
  <si>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</si>
  <si>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</si>
  <si>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</si>
  <si>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</si>
  <si>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</si>
  <si>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</si>
  <si>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</si>
  <si>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</si>
  <si>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</si>
  <si>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</si>
  <si>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</si>
  <si>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</si>
  <si>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</si>
  <si>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</si>
  <si>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</si>
  <si>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</si>
  <si>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</si>
  <si>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</si>
  <si>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</si>
  <si>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</si>
  <si>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</si>
  <si>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</si>
  <si>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</si>
  <si>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</si>
  <si>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</si>
  <si>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</si>
  <si>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</si>
  <si>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</si>
  <si>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</si>
  <si>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</si>
  <si>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</si>
  <si>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</si>
  <si>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</si>
  <si>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</si>
  <si>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</si>
  <si>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</si>
  <si>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</si>
  <si>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</si>
  <si>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</si>
  <si>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</si>
  <si>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</si>
  <si>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</si>
  <si>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</si>
  <si>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</si>
  <si>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</si>
  <si>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</si>
  <si>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</si>
  <si>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</si>
  <si>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</si>
  <si>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</si>
  <si>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</si>
  <si>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</si>
  <si>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</si>
  <si>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</si>
  <si>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</si>
  <si>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</si>
  <si>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</si>
  <si>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</si>
  <si>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</si>
  <si>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</si>
  <si>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</si>
  <si>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</si>
  <si>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</si>
  <si>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</si>
  <si>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</si>
  <si>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</si>
  <si>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</si>
  <si>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</si>
  <si>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</si>
  <si>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</si>
  <si>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</si>
  <si>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</si>
  <si>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</si>
  <si>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</si>
  <si>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</si>
  <si>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</si>
  <si>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</si>
  <si>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</si>
  <si>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</si>
  <si>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</si>
  <si>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</si>
  <si>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</si>
  <si>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</si>
  <si>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</si>
  <si>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</si>
  <si>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</si>
  <si>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</si>
  <si>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</si>
  <si>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</si>
  <si>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</si>
  <si>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</si>
  <si>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</si>
  <si>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</si>
  <si>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</si>
  <si>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</si>
  <si>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</si>
  <si>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</si>
  <si>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</si>
  <si>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</si>
  <si>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</si>
  <si>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</si>
  <si>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</si>
  <si>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</si>
  <si>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</si>
  <si>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</si>
  <si>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</si>
  <si>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</si>
  <si>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</si>
  <si>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</si>
  <si>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</si>
  <si>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</si>
  <si>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</si>
  <si>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</si>
  <si>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</si>
  <si>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</si>
  <si>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</si>
  <si>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</si>
  <si>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</si>
  <si>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</si>
  <si>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</si>
  <si>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</si>
  <si>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</si>
  <si>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</si>
  <si>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</si>
  <si>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</si>
  <si>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</si>
  <si>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</si>
  <si>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</si>
  <si>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</si>
  <si>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</si>
  <si>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</si>
  <si>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</si>
  <si>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</si>
  <si>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</si>
  <si>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</si>
  <si>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</si>
  <si>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</si>
  <si>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</si>
  <si>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</si>
  <si>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</si>
  <si>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</si>
  <si>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</si>
  <si>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</si>
  <si>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</si>
  <si>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</si>
  <si>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</si>
  <si>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</si>
  <si>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</si>
  <si>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</si>
  <si>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</si>
  <si>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</si>
  <si>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</si>
  <si>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</si>
  <si>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</si>
  <si>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</si>
  <si>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</si>
  <si>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</si>
  <si>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</si>
  <si>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</si>
  <si>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</si>
  <si>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</si>
  <si>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</si>
  <si>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</si>
  <si>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</si>
  <si>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</si>
  <si>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</si>
  <si>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</si>
  <si>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</si>
  <si>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</si>
  <si>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</si>
  <si>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</si>
  <si>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</si>
  <si>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</si>
  <si>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</si>
  <si>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</si>
  <si>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</si>
  <si>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</si>
  <si>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</si>
  <si>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</si>
  <si>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</si>
  <si>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</si>
  <si>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</si>
  <si>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</si>
  <si>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</si>
  <si>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</si>
  <si>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</si>
  <si>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</si>
  <si>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</si>
  <si>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</si>
  <si>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</si>
  <si>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</si>
  <si>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</si>
  <si>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</si>
  <si>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</si>
  <si>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</si>
  <si>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</si>
  <si>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</si>
  <si>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</si>
  <si>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</si>
  <si>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</si>
  <si>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</si>
  <si>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</si>
  <si>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</si>
  <si>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</si>
  <si>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</si>
  <si>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</si>
  <si>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</si>
  <si>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</si>
  <si>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</si>
  <si>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</si>
  <si>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</si>
  <si>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</si>
  <si>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</si>
  <si>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</si>
  <si>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</si>
  <si>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</si>
  <si>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</si>
  <si>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</si>
  <si>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</si>
  <si>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</si>
  <si>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</si>
  <si>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</si>
  <si>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</si>
  <si>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</si>
  <si>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</si>
  <si>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</si>
  <si>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</si>
  <si>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</si>
  <si>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</si>
  <si>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</si>
  <si>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</si>
  <si>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</si>
  <si>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</si>
  <si>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</si>
  <si>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</si>
  <si>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</si>
  <si>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</si>
  <si>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</si>
  <si>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</si>
  <si>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</si>
  <si>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</si>
  <si>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</si>
  <si>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</si>
  <si>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</si>
  <si>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</si>
  <si>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</si>
  <si>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</si>
  <si>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</si>
  <si>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</si>
  <si>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</si>
  <si>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</si>
  <si>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</si>
  <si>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</si>
  <si>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</si>
  <si>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</si>
  <si>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</si>
  <si>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</si>
  <si>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</si>
  <si>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</si>
  <si>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</si>
  <si>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</si>
  <si>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</si>
  <si>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</si>
  <si>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</si>
  <si>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</si>
  <si>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</si>
  <si>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</si>
  <si>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</si>
  <si>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</si>
  <si>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</si>
  <si>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</si>
  <si>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</si>
  <si>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</si>
  <si>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</si>
  <si>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</si>
  <si>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</si>
  <si>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</si>
  <si>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</si>
  <si>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</si>
  <si>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</si>
  <si>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</si>
  <si>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</si>
  <si>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</si>
  <si>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</si>
  <si>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</si>
  <si>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</si>
  <si>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</si>
  <si>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</si>
  <si>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</si>
  <si>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</si>
  <si>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</si>
  <si>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</si>
  <si>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</si>
  <si>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</si>
  <si>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</si>
  <si>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</si>
  <si>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</si>
  <si>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</si>
  <si>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</si>
  <si>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</si>
  <si>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</si>
  <si>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</si>
  <si>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</si>
  <si>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</si>
  <si>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</si>
  <si>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</si>
  <si>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</si>
  <si>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</si>
  <si>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</si>
  <si>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</si>
  <si>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</si>
  <si>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</si>
  <si>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</si>
  <si>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</si>
  <si>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</si>
  <si>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</si>
  <si>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</si>
  <si>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</si>
  <si>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</si>
  <si>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</si>
  <si>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</si>
  <si>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</si>
  <si>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</si>
  <si>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</si>
  <si>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</si>
  <si>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</si>
  <si>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</si>
  <si>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</si>
  <si>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</si>
  <si>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</si>
  <si>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</si>
  <si>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</si>
  <si>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</si>
  <si>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</si>
  <si>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</si>
  <si>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</si>
  <si>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</si>
  <si>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</si>
  <si>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</si>
  <si>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</si>
  <si>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</si>
  <si>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</si>
  <si>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</si>
  <si>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</si>
  <si>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</si>
  <si>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</si>
  <si>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</si>
  <si>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</si>
  <si>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</si>
  <si>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</si>
  <si>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</si>
  <si>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</si>
  <si>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</si>
  <si>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</si>
  <si>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</si>
  <si>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</si>
  <si>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</si>
  <si>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</si>
  <si>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</si>
  <si>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</si>
  <si>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</si>
  <si>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</si>
  <si>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</si>
  <si>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</si>
  <si>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</si>
  <si>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</si>
  <si>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</si>
  <si>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</si>
  <si>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</si>
  <si>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</si>
  <si>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</si>
  <si>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</si>
  <si>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</si>
  <si>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</si>
  <si>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</si>
  <si>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</si>
  <si>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</si>
  <si>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</si>
  <si>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</si>
  <si>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</si>
  <si>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</si>
  <si>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</si>
  <si>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</si>
  <si>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</si>
  <si>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</si>
  <si>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</si>
  <si>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</si>
  <si>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</si>
  <si>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</si>
  <si>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</si>
  <si>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</si>
  <si>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</si>
  <si>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</si>
  <si>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</si>
  <si>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</si>
  <si>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</si>
  <si>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</si>
  <si>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</si>
  <si>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</si>
  <si>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</si>
  <si>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</si>
  <si>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</si>
  <si>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</si>
  <si>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</si>
  <si>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</si>
  <si>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</si>
  <si>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</si>
  <si>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</si>
  <si>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</si>
  <si>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</si>
  <si>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</si>
  <si>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</si>
  <si>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</si>
  <si>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</si>
  <si>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</si>
  <si>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</si>
  <si>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</si>
  <si>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</si>
  <si>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</si>
  <si>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</si>
  <si>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</si>
  <si>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</si>
  <si>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</si>
  <si>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</si>
  <si>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</si>
  <si>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</si>
  <si>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</si>
  <si>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</si>
  <si>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</si>
  <si>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</si>
  <si>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</si>
  <si>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</si>
  <si>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</si>
  <si>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</si>
  <si>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</si>
  <si>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</si>
  <si>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</si>
  <si>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</si>
  <si>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</si>
  <si>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</si>
  <si>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</si>
  <si>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</si>
  <si>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</si>
  <si>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</si>
  <si>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</si>
  <si>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</si>
  <si>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</si>
  <si>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</si>
  <si>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</si>
  <si>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</si>
  <si>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</si>
  <si>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</si>
  <si>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</si>
  <si>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</si>
  <si>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</si>
  <si>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</si>
  <si>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</si>
  <si>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</si>
  <si>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</si>
  <si>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</si>
  <si>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</si>
  <si>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</si>
  <si>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</si>
  <si>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</si>
  <si>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</si>
  <si>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</si>
  <si>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</si>
  <si>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</si>
  <si>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</si>
  <si>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</si>
  <si>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</si>
  <si>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</si>
  <si>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</si>
  <si>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</si>
  <si>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</si>
  <si>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</si>
  <si>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</si>
  <si>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</si>
  <si>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</si>
  <si>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</si>
  <si>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</si>
  <si>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</si>
  <si>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</si>
  <si>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</si>
  <si>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</si>
  <si>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</si>
  <si>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</si>
  <si>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</si>
  <si>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</si>
  <si>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</si>
  <si>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</si>
  <si>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</si>
  <si>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</si>
  <si>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</si>
  <si>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</si>
  <si>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</si>
  <si>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</si>
  <si>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</si>
  <si>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</si>
  <si>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</si>
  <si>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</si>
  <si>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</si>
  <si>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</si>
  <si>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</si>
  <si>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</si>
  <si>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</si>
  <si>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</si>
  <si>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</si>
  <si>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</si>
  <si>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</si>
  <si>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</si>
  <si>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</si>
  <si>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</si>
  <si>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</si>
  <si>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</si>
  <si>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</si>
  <si>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</si>
  <si>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</si>
  <si>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</si>
  <si>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</si>
  <si>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</si>
  <si>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</si>
  <si>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</si>
  <si>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</si>
  <si>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</si>
  <si>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</si>
  <si>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</si>
  <si>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</si>
  <si>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</si>
  <si>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</si>
  <si>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</si>
  <si>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</si>
  <si>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</si>
  <si>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</si>
  <si>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</si>
  <si>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</si>
  <si>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</si>
  <si>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</si>
  <si>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</si>
  <si>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</si>
  <si>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</si>
  <si>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</si>
  <si>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</si>
  <si>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</si>
  <si>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</si>
  <si>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</si>
  <si>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</si>
  <si>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</si>
  <si>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</si>
  <si>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</si>
  <si>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</si>
  <si>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</si>
  <si>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</si>
  <si>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</si>
  <si>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</si>
  <si>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</si>
  <si>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</si>
  <si>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</si>
  <si>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</si>
  <si>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</si>
  <si>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</si>
  <si>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</si>
  <si>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</si>
  <si>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</si>
  <si>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</si>
  <si>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</si>
  <si>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</si>
  <si>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</si>
  <si>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</si>
  <si>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</si>
  <si>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</si>
  <si>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</si>
  <si>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</si>
  <si>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</si>
  <si>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</si>
  <si>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</si>
  <si>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</si>
  <si>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</si>
  <si>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</si>
  <si>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</si>
  <si>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</si>
  <si>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</si>
  <si>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</si>
  <si>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</si>
  <si>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</si>
  <si>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</si>
  <si>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</si>
  <si>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</si>
  <si>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</si>
  <si>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</si>
  <si>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</si>
  <si>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</si>
  <si>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</si>
  <si>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</si>
  <si>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</si>
  <si>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</si>
  <si>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</si>
  <si>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</si>
  <si>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</si>
  <si>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</si>
  <si>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</si>
  <si>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</si>
  <si>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</si>
  <si>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</si>
  <si>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</si>
  <si>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</si>
  <si>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</si>
  <si>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</si>
  <si>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</si>
  <si>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</si>
  <si>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</si>
  <si>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</si>
  <si>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</si>
  <si>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</si>
  <si>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</si>
  <si>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</si>
  <si>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</si>
  <si>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</si>
  <si>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</si>
  <si>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</si>
  <si>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</si>
  <si>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</si>
  <si>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</si>
  <si>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</si>
  <si>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</si>
  <si>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</si>
  <si>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</si>
  <si>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</si>
  <si>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</si>
  <si>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</si>
  <si>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</si>
  <si>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</si>
  <si>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</si>
  <si>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</si>
  <si>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</si>
  <si>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</si>
  <si>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</si>
  <si>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</si>
  <si>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</si>
  <si>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</si>
  <si>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</si>
  <si>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</si>
  <si>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</si>
  <si>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</si>
  <si>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</si>
  <si>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</si>
  <si>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</si>
  <si>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</si>
  <si>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</si>
  <si>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</si>
  <si>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</si>
  <si>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</si>
  <si>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</si>
  <si>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</si>
  <si>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</si>
  <si>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</si>
  <si>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</si>
  <si>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</si>
  <si>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</si>
  <si>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</si>
  <si>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</si>
  <si>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</si>
  <si>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</si>
  <si>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</si>
  <si>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</si>
  <si>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</si>
  <si>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</si>
  <si>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</si>
  <si>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</si>
  <si>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</si>
  <si>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</si>
  <si>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</si>
  <si>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</si>
  <si>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</si>
  <si>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</si>
  <si>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</si>
  <si>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</si>
  <si>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</si>
  <si>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</si>
  <si>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</si>
  <si>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</si>
  <si>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</si>
  <si>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</si>
  <si>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</si>
  <si>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</si>
  <si>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</si>
  <si>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</si>
  <si>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</si>
  <si>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</si>
  <si>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</si>
  <si>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</si>
  <si>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</si>
  <si>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</si>
  <si>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</si>
  <si>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</si>
  <si>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</si>
  <si>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</si>
  <si>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</si>
  <si>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</si>
  <si>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</si>
  <si>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</si>
  <si>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</si>
  <si>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</si>
  <si>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</si>
  <si>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</si>
  <si>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</si>
  <si>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</si>
  <si>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</si>
  <si>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</si>
  <si>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</si>
  <si>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</si>
  <si>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</si>
  <si>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</si>
  <si>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</si>
  <si>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</si>
  <si>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</si>
  <si>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</si>
  <si>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</si>
  <si>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</si>
  <si>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</si>
  <si>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</si>
  <si>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</si>
  <si>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</si>
  <si>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</si>
  <si>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</si>
  <si>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</si>
  <si>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</si>
  <si>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</si>
  <si>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</si>
  <si>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</si>
  <si>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</si>
  <si>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</si>
  <si>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</si>
  <si>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</si>
  <si>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</si>
  <si>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</si>
  <si>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</si>
  <si>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</si>
  <si>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</si>
  <si>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</si>
  <si>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</si>
  <si>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</si>
  <si>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</si>
  <si>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</si>
  <si>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</si>
  <si>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</si>
  <si>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</si>
  <si>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</si>
  <si>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</si>
  <si>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</si>
  <si>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</si>
  <si>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</si>
  <si>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</si>
  <si>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</si>
  <si>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</si>
  <si>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</si>
  <si>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</si>
  <si>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</si>
  <si>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</si>
  <si>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</si>
  <si>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</si>
  <si>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</si>
  <si>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</si>
  <si>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</si>
  <si>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</si>
  <si>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</si>
  <si>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</si>
  <si>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</si>
  <si>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</si>
  <si>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</si>
  <si>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</si>
  <si>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</si>
  <si>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</si>
  <si>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</si>
  <si>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</si>
  <si>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</si>
  <si>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</si>
  <si>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</si>
  <si>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</si>
  <si>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</si>
  <si>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</si>
  <si>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</si>
  <si>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</si>
  <si>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</si>
  <si>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</si>
  <si>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</si>
  <si>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</si>
  <si>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</si>
  <si>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</si>
  <si>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</si>
  <si>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</si>
  <si>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</si>
  <si>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</si>
  <si>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</si>
  <si>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</si>
  <si>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</si>
  <si>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</si>
  <si>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</si>
  <si>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</si>
  <si>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</si>
  <si>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</si>
  <si>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</si>
  <si>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</si>
  <si>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</si>
  <si>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</si>
  <si>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</si>
  <si>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</si>
  <si>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</si>
  <si>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</si>
  <si>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</si>
  <si>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</si>
  <si>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</si>
  <si>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</si>
  <si>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</si>
  <si>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</si>
  <si>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</si>
  <si>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</si>
  <si>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</si>
  <si>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</si>
  <si>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</si>
  <si>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</si>
  <si>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</si>
  <si>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</si>
  <si>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</si>
  <si>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</si>
  <si>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</si>
  <si>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</si>
  <si>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</si>
  <si>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</si>
  <si>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</si>
  <si>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</si>
  <si>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</si>
  <si>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</si>
  <si>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</si>
  <si>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</si>
  <si>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</si>
  <si>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</si>
  <si>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</si>
  <si>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</si>
  <si>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</si>
  <si>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</si>
  <si>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</si>
  <si>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</si>
  <si>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</si>
  <si>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</si>
  <si>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</si>
  <si>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</si>
  <si>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</si>
  <si>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</si>
  <si>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</si>
  <si>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</si>
  <si>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</si>
  <si>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</si>
  <si>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</si>
  <si>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</si>
  <si>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</si>
  <si>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</si>
  <si>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</si>
  <si>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</si>
  <si>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</si>
  <si>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</si>
  <si>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</si>
  <si>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</si>
  <si>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</si>
  <si>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</si>
  <si>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</si>
  <si>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</si>
  <si>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</si>
  <si>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</si>
  <si>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</si>
  <si>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</si>
  <si>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</si>
  <si>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</si>
  <si>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</si>
  <si>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</si>
  <si>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</si>
  <si>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</si>
  <si>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</si>
  <si>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</si>
  <si>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</si>
  <si>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</si>
  <si>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</si>
  <si>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</si>
  <si>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</si>
  <si>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</si>
  <si>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</si>
  <si>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</si>
  <si>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</si>
  <si>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</si>
  <si>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</si>
  <si>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</si>
  <si>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</si>
  <si>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</si>
  <si>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</si>
  <si>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</si>
  <si>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</si>
  <si>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</si>
  <si>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</si>
  <si>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</si>
  <si>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</si>
  <si>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</si>
  <si>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</si>
  <si>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</si>
  <si>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</si>
  <si>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</si>
  <si>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</si>
  <si>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</si>
  <si>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</si>
  <si>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</si>
  <si>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</si>
  <si>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</si>
  <si>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</si>
  <si>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</si>
  <si>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</si>
  <si>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</si>
  <si>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</si>
  <si>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</si>
  <si>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</si>
  <si>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</si>
  <si>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</si>
  <si>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</si>
  <si>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</si>
  <si>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</si>
  <si>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</si>
  <si>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</si>
  <si>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</si>
  <si>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</si>
  <si>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</si>
  <si>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</si>
  <si>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</si>
  <si>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</si>
  <si>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</si>
  <si>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</si>
  <si>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</si>
  <si>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</si>
  <si>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</si>
  <si>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</si>
  <si>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</si>
  <si>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</si>
  <si>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</si>
  <si>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</si>
  <si>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</si>
  <si>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</si>
  <si>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</si>
  <si>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</si>
  <si>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</si>
  <si>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</si>
  <si>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</si>
  <si>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</si>
  <si>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</si>
  <si>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</si>
  <si>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</si>
  <si>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</si>
  <si>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</si>
  <si>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</si>
  <si>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</si>
  <si>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</si>
  <si>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</si>
  <si>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</si>
  <si>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</si>
  <si>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</si>
  <si>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</si>
  <si>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</si>
  <si>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</si>
  <si>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</si>
  <si>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</si>
  <si>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</si>
  <si>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</si>
  <si>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</si>
  <si>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</si>
  <si>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</si>
  <si>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</si>
  <si>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</si>
  <si>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</si>
  <si>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</si>
  <si>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</si>
  <si>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</si>
  <si>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</si>
  <si>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</si>
  <si>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</si>
  <si>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</si>
  <si>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</si>
  <si>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</si>
  <si>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</si>
  <si>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</si>
  <si>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</si>
  <si>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</si>
  <si>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</si>
  <si>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</si>
  <si>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</si>
  <si>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</si>
  <si>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</si>
  <si>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</si>
  <si>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</si>
  <si>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</si>
  <si>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</si>
  <si>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</si>
  <si>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</si>
  <si>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</si>
  <si>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</si>
  <si>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</si>
  <si>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</si>
  <si>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</si>
  <si>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</si>
  <si>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</si>
  <si>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</si>
  <si>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</si>
  <si>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</si>
  <si>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</si>
  <si>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</si>
  <si>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</si>
  <si>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</si>
  <si>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</si>
  <si>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</si>
  <si>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</si>
  <si>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</si>
  <si>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</si>
  <si>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</si>
  <si>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</si>
  <si>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</si>
  <si>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</si>
  <si>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</si>
  <si>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</si>
  <si>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</si>
  <si>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</si>
  <si>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</si>
  <si>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</si>
  <si>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</si>
  <si>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</si>
  <si>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</si>
  <si>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</si>
  <si>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</si>
  <si>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</si>
  <si>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</si>
  <si>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</si>
  <si>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</si>
  <si>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</si>
  <si>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</si>
  <si>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</si>
  <si>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</si>
  <si>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</si>
  <si>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</si>
  <si>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</si>
  <si>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</si>
  <si>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</si>
  <si>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</si>
  <si>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</si>
  <si>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</si>
  <si>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</si>
  <si>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</si>
  <si>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</si>
  <si>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</si>
  <si>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</si>
  <si>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</si>
  <si>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</si>
  <si>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</si>
  <si>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</si>
  <si>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</si>
  <si>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</si>
  <si>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</si>
  <si>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</si>
  <si>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</si>
  <si>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</si>
  <si>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</si>
  <si>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</si>
  <si>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</si>
  <si>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</si>
  <si>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</si>
  <si>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</si>
  <si>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</si>
  <si>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</si>
  <si>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</si>
  <si>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</si>
  <si>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</si>
  <si>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</si>
  <si>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</si>
  <si>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</si>
  <si>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</si>
  <si>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</si>
  <si>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</si>
  <si>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</si>
  <si>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</si>
  <si>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</si>
  <si>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</si>
  <si>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</si>
  <si>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</si>
  <si>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</si>
  <si>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</si>
  <si>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</si>
  <si>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</si>
  <si>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</si>
  <si>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</si>
  <si>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</si>
  <si>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</si>
  <si>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</si>
  <si>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</si>
  <si>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</si>
  <si>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</si>
  <si>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</si>
  <si>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</si>
  <si>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</si>
  <si>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</si>
  <si>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</si>
  <si>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</si>
  <si>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</si>
  <si>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</si>
  <si>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</si>
  <si>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</si>
  <si>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</si>
  <si>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</si>
  <si>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</si>
  <si>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</si>
  <si>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</si>
  <si>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</si>
  <si>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</si>
  <si>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</si>
  <si>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</si>
  <si>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</si>
  <si>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</si>
  <si>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</si>
  <si>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</si>
  <si>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</si>
  <si>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</si>
  <si>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</si>
  <si>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</si>
  <si>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</si>
  <si>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</si>
  <si>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</si>
  <si>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</si>
  <si>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</si>
  <si>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</si>
  <si>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</si>
  <si>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</si>
  <si>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</si>
  <si>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</si>
  <si>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</si>
  <si>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</si>
  <si>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</si>
  <si>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</si>
  <si>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</si>
  <si>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</si>
  <si>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</si>
  <si>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</si>
  <si>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</si>
  <si>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</si>
  <si>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</si>
  <si>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</si>
  <si>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</si>
  <si>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</si>
  <si>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</si>
  <si>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</si>
  <si>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</si>
  <si>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</si>
  <si>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</si>
  <si>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</si>
  <si>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</si>
  <si>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</si>
  <si>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</si>
  <si>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</si>
  <si>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</si>
  <si>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</si>
  <si>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</si>
  <si>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</si>
  <si>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</si>
  <si>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</si>
  <si>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</si>
  <si>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</si>
  <si>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</si>
  <si>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</si>
  <si>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</si>
  <si>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</si>
  <si>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</si>
  <si>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</si>
  <si>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</si>
  <si>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</si>
  <si>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</si>
  <si>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</si>
  <si>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</si>
  <si>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</si>
  <si>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</si>
  <si>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</si>
  <si>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</si>
  <si>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</si>
  <si>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</si>
  <si>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</si>
  <si>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</si>
  <si>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</si>
  <si>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</si>
  <si>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</si>
  <si>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</si>
  <si>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</si>
  <si>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</si>
  <si>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</si>
  <si>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</si>
  <si>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</si>
  <si>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</si>
  <si>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</si>
  <si>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</si>
  <si>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</si>
  <si>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</si>
  <si>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</si>
  <si>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</si>
  <si>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</si>
  <si>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</si>
  <si>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</si>
  <si>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</si>
  <si>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</si>
  <si>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</si>
  <si>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</si>
  <si>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</si>
  <si>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</si>
  <si>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</si>
  <si>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</si>
  <si>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</si>
  <si>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</si>
  <si>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</si>
  <si>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</si>
  <si>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</si>
  <si>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</si>
  <si>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</si>
  <si>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</si>
  <si>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</si>
  <si>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</si>
  <si>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</si>
  <si>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</si>
  <si>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</si>
  <si>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</si>
  <si>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</si>
  <si>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</si>
  <si>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</si>
  <si>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</si>
  <si>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</si>
  <si>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</si>
  <si>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</si>
  <si>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</si>
  <si>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</si>
  <si>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</si>
  <si>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</si>
  <si>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</si>
  <si>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</si>
  <si>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</si>
  <si>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</si>
  <si>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</si>
  <si>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</si>
  <si>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</si>
  <si>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</si>
  <si>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</si>
  <si>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</si>
  <si>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</si>
  <si>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</si>
  <si>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</si>
  <si>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</si>
  <si>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</si>
  <si>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</si>
  <si>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</si>
  <si>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</si>
  <si>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</si>
  <si>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</si>
  <si>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</si>
  <si>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</si>
  <si>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</si>
  <si>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</si>
  <si>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</si>
  <si>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</si>
  <si>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</si>
  <si>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</si>
  <si>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</si>
  <si>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</si>
  <si>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</si>
  <si>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</si>
  <si>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</si>
  <si>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</si>
  <si>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</si>
  <si>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</si>
  <si>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</si>
  <si>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</si>
  <si>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</si>
  <si>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</si>
  <si>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</si>
  <si>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</si>
  <si>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</si>
  <si>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</si>
  <si>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</si>
  <si>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</si>
  <si>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</si>
  <si>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</si>
  <si>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</si>
  <si>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</si>
  <si>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</si>
  <si>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</si>
  <si>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</si>
  <si>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</si>
  <si>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</si>
  <si>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</si>
  <si>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</si>
  <si>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</si>
  <si>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</si>
  <si>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</si>
  <si>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</si>
  <si>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</si>
  <si>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</si>
  <si>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</si>
  <si>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</si>
  <si>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</si>
  <si>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</si>
  <si>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</si>
  <si>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</si>
  <si>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</si>
  <si>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</si>
  <si>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</si>
  <si>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</si>
  <si>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</si>
  <si>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</si>
  <si>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</si>
  <si>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</si>
  <si>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</si>
  <si>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</si>
  <si>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</si>
  <si>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</si>
  <si>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</si>
  <si>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</si>
  <si>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</si>
  <si>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</si>
  <si>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</si>
  <si>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</si>
  <si>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</si>
  <si>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</si>
  <si>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</si>
  <si>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</si>
  <si>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</si>
  <si>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</si>
  <si>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</si>
  <si>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</si>
  <si>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</si>
  <si>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</si>
  <si>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</si>
  <si>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</si>
  <si>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</si>
  <si>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</si>
  <si>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</si>
  <si>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</si>
  <si>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</si>
  <si>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</si>
  <si>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</si>
  <si>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</si>
  <si>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</si>
  <si>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</si>
  <si>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</si>
  <si>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</si>
  <si>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</si>
  <si>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</si>
  <si>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</si>
  <si>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</si>
  <si>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</si>
  <si>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</si>
  <si>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</si>
  <si>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</si>
  <si>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</si>
  <si>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</si>
  <si>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</si>
  <si>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</si>
  <si>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</si>
  <si>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</si>
  <si>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</si>
  <si>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</si>
  <si>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</si>
  <si>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</si>
  <si>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</si>
  <si>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</si>
  <si>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</si>
  <si>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</si>
  <si>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</si>
  <si>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</si>
  <si>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</si>
  <si>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</si>
  <si>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</si>
  <si>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</si>
  <si>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</si>
  <si>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</si>
  <si>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</si>
  <si>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</si>
  <si>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</si>
  <si>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</si>
  <si>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</si>
  <si>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</si>
  <si>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</si>
  <si>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</si>
  <si>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</si>
  <si>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</si>
  <si>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</si>
  <si>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</si>
  <si>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</si>
  <si>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</si>
  <si>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</si>
  <si>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</si>
  <si>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</si>
  <si>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</si>
  <si>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</si>
  <si>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</si>
  <si>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</si>
  <si>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</si>
  <si>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</si>
  <si>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</si>
  <si>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</si>
  <si>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</si>
  <si>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</si>
  <si>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</si>
  <si>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</si>
  <si>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</si>
  <si>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</si>
  <si>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</si>
  <si>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</si>
  <si>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</si>
  <si>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</si>
  <si>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</si>
  <si>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</si>
  <si>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</si>
  <si>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</si>
  <si>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</si>
  <si>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</si>
  <si>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</si>
  <si>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</si>
  <si>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</si>
  <si>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</si>
  <si>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</si>
  <si>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</si>
  <si>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</si>
  <si>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</si>
  <si>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</si>
  <si>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</si>
  <si>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</si>
  <si>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</si>
  <si>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</si>
  <si>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</si>
  <si>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</si>
  <si>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</si>
  <si>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</si>
  <si>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</si>
  <si>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</si>
  <si>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</si>
  <si>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</si>
  <si>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</si>
  <si>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</si>
  <si>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</si>
  <si>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</si>
  <si>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</si>
  <si>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</si>
  <si>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</si>
  <si>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</si>
  <si>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</si>
  <si>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</si>
  <si>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</si>
  <si>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</si>
  <si>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</si>
  <si>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</si>
  <si>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</si>
  <si>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</si>
  <si>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</si>
  <si>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</si>
  <si>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</si>
  <si>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</si>
  <si>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</si>
  <si>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</si>
  <si>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</si>
  <si>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</si>
  <si>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</si>
  <si>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</si>
  <si>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</si>
  <si>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</si>
  <si>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</si>
  <si>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</si>
  <si>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</si>
  <si>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</si>
  <si>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</si>
  <si>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</si>
  <si>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</si>
  <si>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</si>
  <si>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</si>
  <si>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</si>
  <si>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</si>
  <si>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</si>
  <si>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</si>
  <si>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</si>
  <si>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</si>
  <si>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</si>
  <si>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</si>
  <si>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</si>
  <si>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</si>
  <si>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</si>
  <si>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</si>
  <si>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</si>
  <si>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</si>
  <si>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</si>
  <si>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</si>
  <si>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</si>
  <si>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</si>
  <si>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</si>
  <si>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</si>
  <si>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</si>
  <si>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</si>
  <si>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</si>
  <si>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</si>
  <si>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</si>
  <si>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</si>
  <si>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</si>
  <si>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</si>
  <si>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</si>
  <si>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</si>
  <si>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</si>
  <si>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</si>
  <si>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</si>
  <si>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</si>
  <si>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</si>
  <si>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</si>
  <si>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</si>
  <si>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</si>
  <si>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</si>
  <si>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</si>
  <si>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</si>
  <si>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</si>
  <si>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</si>
  <si>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</si>
  <si>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</si>
  <si>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</si>
  <si>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</si>
  <si>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</si>
  <si>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</si>
  <si>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</si>
  <si>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</si>
  <si>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</si>
  <si>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</si>
  <si>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</si>
  <si>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</si>
  <si>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</si>
  <si>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</si>
  <si>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</si>
  <si>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</si>
  <si>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</si>
  <si>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</si>
  <si>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</si>
  <si>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</si>
  <si>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</si>
  <si>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</si>
  <si>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</si>
  <si>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</si>
  <si>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</si>
  <si>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</si>
  <si>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</si>
  <si>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</si>
  <si>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</si>
  <si>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</si>
  <si>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</si>
  <si>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</si>
  <si>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</si>
  <si>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</si>
  <si>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</si>
  <si>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</si>
  <si>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</si>
  <si>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</si>
  <si>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</si>
  <si>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</si>
  <si>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</si>
  <si>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</si>
  <si>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</si>
  <si>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</si>
  <si>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</si>
  <si>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</si>
  <si>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</si>
  <si>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</si>
  <si>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</si>
  <si>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</si>
  <si>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</si>
  <si>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</si>
  <si>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</si>
  <si>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</si>
  <si>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</si>
  <si>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</si>
  <si>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</si>
  <si>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</si>
  <si>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</si>
  <si>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</si>
  <si>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</si>
  <si>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</si>
  <si>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</si>
  <si>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</si>
  <si>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</si>
  <si>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</si>
  <si>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</si>
  <si>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</si>
  <si>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</si>
  <si>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</si>
  <si>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</si>
  <si>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</si>
  <si>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</si>
  <si>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</si>
  <si>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</si>
  <si>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</si>
  <si>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</si>
  <si>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</si>
  <si>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</si>
  <si>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</si>
  <si>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</si>
  <si>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</si>
  <si>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</si>
  <si>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</si>
  <si>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</si>
  <si>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</si>
  <si>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</si>
  <si>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</si>
  <si>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</si>
  <si>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</si>
  <si>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</si>
  <si>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</si>
  <si>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</si>
  <si>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</si>
  <si>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</si>
  <si>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</si>
  <si>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</si>
  <si>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</si>
  <si>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</si>
  <si>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</si>
  <si>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</si>
  <si>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</si>
  <si>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</si>
  <si>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</si>
  <si>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</si>
  <si>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</si>
  <si>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</si>
  <si>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</si>
  <si>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</si>
  <si>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</si>
  <si>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</si>
  <si>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</si>
  <si>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</si>
  <si>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</si>
  <si>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</si>
  <si>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</si>
  <si>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</si>
  <si>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</si>
  <si>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</si>
  <si>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</si>
  <si>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</si>
  <si>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</si>
  <si>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</si>
  <si>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</si>
  <si>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</si>
  <si>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</si>
  <si>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</si>
  <si>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</si>
  <si>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</si>
  <si>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</si>
  <si>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</si>
  <si>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</si>
  <si>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</si>
  <si>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</si>
  <si>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</si>
  <si>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</si>
  <si>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</si>
  <si>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</si>
  <si>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</si>
  <si>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</si>
  <si>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</si>
  <si>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</si>
  <si>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</si>
  <si>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</si>
  <si>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</si>
  <si>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</si>
  <si>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</si>
  <si>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</si>
  <si>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</si>
  <si>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</si>
  <si>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</si>
  <si>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</si>
  <si>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</si>
  <si>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</si>
  <si>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</si>
  <si>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</si>
  <si>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</si>
  <si>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</si>
  <si>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</si>
  <si>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</si>
  <si>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</si>
  <si>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</si>
  <si>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</si>
  <si>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</si>
  <si>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</si>
  <si>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</si>
  <si>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</si>
  <si>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</si>
  <si>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</si>
  <si>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</si>
  <si>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</si>
  <si>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</si>
  <si>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</si>
  <si>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</si>
  <si>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</si>
  <si>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</si>
  <si>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</si>
  <si>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</si>
  <si>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</si>
  <si>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</si>
  <si>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</si>
  <si>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</si>
  <si>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</si>
  <si>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</si>
  <si>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</si>
  <si>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</si>
  <si>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</si>
  <si>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</si>
  <si>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</si>
  <si>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</si>
  <si>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</si>
  <si>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</si>
  <si>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</si>
  <si>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</si>
  <si>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</si>
  <si>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</si>
  <si>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</si>
  <si>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</si>
  <si>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</si>
  <si>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</si>
  <si>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</si>
  <si>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</si>
  <si>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</si>
  <si>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</si>
  <si>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</si>
  <si>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</si>
  <si>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</si>
  <si>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</si>
  <si>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</si>
  <si>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</si>
  <si>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</si>
  <si>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</si>
  <si>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</si>
  <si>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</si>
  <si>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</si>
  <si>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</si>
  <si>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</si>
  <si>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</si>
  <si>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</si>
  <si>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</si>
  <si>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</si>
  <si>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</si>
  <si>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</si>
  <si>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</si>
  <si>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</si>
  <si>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</si>
  <si>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</si>
  <si>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</si>
  <si>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</si>
  <si>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</si>
  <si>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</si>
  <si>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</si>
  <si>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</si>
  <si>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</si>
  <si>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</si>
  <si>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</si>
  <si>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</si>
  <si>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</si>
  <si>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</si>
  <si>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</si>
  <si>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</si>
  <si>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</si>
  <si>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</si>
  <si>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</si>
  <si>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</si>
  <si>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</si>
  <si>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</si>
  <si>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</si>
  <si>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</si>
  <si>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</si>
  <si>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</si>
  <si>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</si>
  <si>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</si>
  <si>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</si>
  <si>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</si>
  <si>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</si>
  <si>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</si>
  <si>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</si>
  <si>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</si>
  <si>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</si>
  <si>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</si>
  <si>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</si>
  <si>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</si>
  <si>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</si>
  <si>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</si>
  <si>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</si>
  <si>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</si>
  <si>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</si>
  <si>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</si>
  <si>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</si>
  <si>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</si>
  <si>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</si>
  <si>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</si>
  <si>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</si>
  <si>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</si>
  <si>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</si>
  <si>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</si>
  <si>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</si>
  <si>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</si>
  <si>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</si>
  <si>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</si>
  <si>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</si>
  <si>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</si>
  <si>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</si>
  <si>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</si>
  <si>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</si>
  <si>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</si>
  <si>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</si>
  <si>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</si>
  <si>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</si>
  <si>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</si>
  <si>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</si>
  <si>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</si>
  <si>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</si>
  <si>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</si>
  <si>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</si>
  <si>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</si>
  <si>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</si>
  <si>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</si>
  <si>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</si>
  <si>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</si>
  <si>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</si>
  <si>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</si>
  <si>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</si>
  <si>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</si>
  <si>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</si>
  <si>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</si>
  <si>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</si>
  <si>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</si>
  <si>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</si>
  <si>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</si>
  <si>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</si>
  <si>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</si>
  <si>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</si>
  <si>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</si>
  <si>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</si>
  <si>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</si>
  <si>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</si>
  <si>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</si>
  <si>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</si>
  <si>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</si>
  <si>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</si>
  <si>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</si>
  <si>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</si>
  <si>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</si>
  <si>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</si>
  <si>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</si>
  <si>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</si>
  <si>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</si>
  <si>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</si>
  <si>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</si>
  <si>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</si>
  <si>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</si>
  <si>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</si>
  <si>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</si>
  <si>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</si>
  <si>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</si>
  <si>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</si>
  <si>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</si>
  <si>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</si>
  <si>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</si>
  <si>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</si>
  <si>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</si>
  <si>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</si>
  <si>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</si>
  <si>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</si>
  <si>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</si>
  <si>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</si>
  <si>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</si>
  <si>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</si>
  <si>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</si>
  <si>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</si>
  <si>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</si>
  <si>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</si>
  <si>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</si>
  <si>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</si>
  <si>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</si>
  <si>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</si>
  <si>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</si>
  <si>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</si>
  <si>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</si>
  <si>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</si>
  <si>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</si>
  <si>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</si>
  <si>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</si>
  <si>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</si>
  <si>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</si>
  <si>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</si>
  <si>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</si>
  <si>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</si>
  <si>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</si>
  <si>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</si>
  <si>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</si>
  <si>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</si>
  <si>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</si>
  <si>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</si>
  <si>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</si>
  <si>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</si>
  <si>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</si>
  <si>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</si>
  <si>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</si>
  <si>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</si>
  <si>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</si>
  <si>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</si>
  <si>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</si>
  <si>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</si>
  <si>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</si>
  <si>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</si>
  <si>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</si>
  <si>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</si>
  <si>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</si>
  <si>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</si>
  <si>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</si>
  <si>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</si>
  <si>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</si>
  <si>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</si>
  <si>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</si>
  <si>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</si>
  <si>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</si>
  <si>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</si>
  <si>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</si>
  <si>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</si>
  <si>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</si>
  <si>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</si>
  <si>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</si>
  <si>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</si>
  <si>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</si>
  <si>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</si>
  <si>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</si>
  <si>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</si>
  <si>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</si>
  <si>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</si>
  <si>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</si>
  <si>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</si>
  <si>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</si>
  <si>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</si>
  <si>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</si>
  <si>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</si>
  <si>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</si>
  <si>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</si>
  <si>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</si>
  <si>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</si>
  <si>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</si>
  <si>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</si>
  <si>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</si>
  <si>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</si>
  <si>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</si>
  <si>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</si>
  <si>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</si>
  <si>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</si>
  <si>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</si>
  <si>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</si>
  <si>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</si>
  <si>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</si>
  <si>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</si>
  <si>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</si>
  <si>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</si>
  <si>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</si>
  <si>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</si>
  <si>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</si>
  <si>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</si>
  <si>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</si>
  <si>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</si>
  <si>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</si>
  <si>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</si>
  <si>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</si>
  <si>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</si>
  <si>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</si>
  <si>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</si>
  <si>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</si>
  <si>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</si>
  <si>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</si>
  <si>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</si>
  <si>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</si>
  <si>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</si>
  <si>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</si>
  <si>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</si>
  <si>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</si>
  <si>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</si>
  <si>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</si>
  <si>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</si>
  <si>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</si>
  <si>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</si>
  <si>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</si>
  <si>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</si>
  <si>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</si>
  <si>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</si>
  <si>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</si>
  <si>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</si>
  <si>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</si>
  <si>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</si>
  <si>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</si>
  <si>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</si>
  <si>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</si>
  <si>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</si>
  <si>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</si>
  <si>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</si>
  <si>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</si>
  <si>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</si>
  <si>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</si>
  <si>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</si>
  <si>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</si>
  <si>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</si>
  <si>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</si>
  <si>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</si>
  <si>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</si>
  <si>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</si>
  <si>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</si>
  <si>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</si>
  <si>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</si>
  <si>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</si>
  <si>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</si>
  <si>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</si>
  <si>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</si>
  <si>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</si>
  <si>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</si>
  <si>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</si>
  <si>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</si>
  <si>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</si>
  <si>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</si>
  <si>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</si>
  <si>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</si>
  <si>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</si>
  <si>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</si>
  <si>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</si>
  <si>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</si>
  <si>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</si>
  <si>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</si>
  <si>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</si>
  <si>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</si>
  <si>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</si>
  <si>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</si>
  <si>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</si>
  <si>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</si>
  <si>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</si>
  <si>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</si>
  <si>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</si>
  <si>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</si>
  <si>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</si>
  <si>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</si>
  <si>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</si>
  <si>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</si>
  <si>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</si>
  <si>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</si>
  <si>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</si>
  <si>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</si>
  <si>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</si>
  <si>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</si>
  <si>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</si>
  <si>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</si>
  <si>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</si>
  <si>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</si>
  <si>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</si>
  <si>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</si>
  <si>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</si>
  <si>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</si>
  <si>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</si>
  <si>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</si>
  <si>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</si>
  <si>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</si>
  <si>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</si>
  <si>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</si>
  <si>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</si>
  <si>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</si>
  <si>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</si>
  <si>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</si>
  <si>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</si>
  <si>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</si>
  <si>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</si>
  <si>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</si>
  <si>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</si>
  <si>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</si>
  <si>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</si>
  <si>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</si>
  <si>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</si>
  <si>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</si>
  <si>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</si>
  <si>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</si>
  <si>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</si>
  <si>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</si>
  <si>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</si>
  <si>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</si>
  <si>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</si>
  <si>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</si>
  <si>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</si>
  <si>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</si>
  <si>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</si>
  <si>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</si>
  <si>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</si>
  <si>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</si>
  <si>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</si>
  <si>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</si>
  <si>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</si>
  <si>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</si>
  <si>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</si>
  <si>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</si>
  <si>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</si>
  <si>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</si>
  <si>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</si>
  <si>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</si>
  <si>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</si>
  <si>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</si>
  <si>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</si>
  <si>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</si>
  <si>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</si>
  <si>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</si>
  <si>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</si>
  <si>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</si>
  <si>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</si>
  <si>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</si>
  <si>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</si>
  <si>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</si>
  <si>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</si>
  <si>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</si>
  <si>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</si>
  <si>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</si>
  <si>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</si>
  <si>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</si>
  <si>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</si>
  <si>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</si>
  <si>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</si>
  <si>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</si>
  <si>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</si>
  <si>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</si>
  <si>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</si>
  <si>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</si>
  <si>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</si>
  <si>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</si>
  <si>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</si>
  <si>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</si>
  <si>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</si>
  <si>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</si>
  <si>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</si>
  <si>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</si>
  <si>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</si>
  <si>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</si>
  <si>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</si>
  <si>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</si>
  <si>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</si>
  <si>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</si>
  <si>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</si>
  <si>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</si>
  <si>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</si>
  <si>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</si>
  <si>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</si>
  <si>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</si>
  <si>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</si>
  <si>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</si>
  <si>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</si>
  <si>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</si>
  <si>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</si>
  <si>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</si>
  <si>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</si>
  <si>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</si>
  <si>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</si>
  <si>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</si>
  <si>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</si>
  <si>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</si>
  <si>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</si>
  <si>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</si>
  <si>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</si>
  <si>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</si>
  <si>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</si>
  <si>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</si>
  <si>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</si>
  <si>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</si>
  <si>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</si>
  <si>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</si>
  <si>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</si>
  <si>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</si>
  <si>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</si>
  <si>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</si>
  <si>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</si>
  <si>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</si>
  <si>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</si>
  <si>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</si>
  <si>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</si>
  <si>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</si>
  <si>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</si>
  <si>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</si>
  <si>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</si>
  <si>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</si>
  <si>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</si>
  <si>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</si>
  <si>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</si>
  <si>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</si>
  <si>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</si>
  <si>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</si>
  <si>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</si>
  <si>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</si>
  <si>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</si>
  <si>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</si>
  <si>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</si>
  <si>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</si>
  <si>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</si>
  <si>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</si>
  <si>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</si>
  <si>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</si>
  <si>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</si>
  <si>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</si>
  <si>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</si>
  <si>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</si>
  <si>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</si>
  <si>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</si>
  <si>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</si>
  <si>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</si>
  <si>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</si>
  <si>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</si>
  <si>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</si>
  <si>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</si>
  <si>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</si>
  <si>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</si>
  <si>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</si>
  <si>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</si>
  <si>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</si>
  <si>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</si>
  <si>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</si>
  <si>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</si>
  <si>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</si>
  <si>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</si>
  <si>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</si>
  <si>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</si>
  <si>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</si>
  <si>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</si>
  <si>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</si>
  <si>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</si>
  <si>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</si>
  <si>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</si>
  <si>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</si>
  <si>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</si>
  <si>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</si>
  <si>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</si>
  <si>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</si>
  <si>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</si>
  <si>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</si>
  <si>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</si>
  <si>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</si>
  <si>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</si>
  <si>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</si>
  <si>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</si>
  <si>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</si>
  <si>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</si>
  <si>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</si>
  <si>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</si>
  <si>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</si>
  <si>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</si>
  <si>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</si>
  <si>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</si>
  <si>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</si>
  <si>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</si>
  <si>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</si>
  <si>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</si>
  <si>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</si>
  <si>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</si>
  <si>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</si>
  <si>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</si>
  <si>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</si>
  <si>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</si>
  <si>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</si>
  <si>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</si>
  <si>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</si>
  <si>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</si>
  <si>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</si>
  <si>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</si>
  <si>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</si>
  <si>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</si>
  <si>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</si>
  <si>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</si>
  <si>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</si>
  <si>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</si>
  <si>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</si>
  <si>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</si>
  <si>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</si>
  <si>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</si>
  <si>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</si>
  <si>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</si>
  <si>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</si>
  <si>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</si>
  <si>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</si>
  <si>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</si>
  <si>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</si>
  <si>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</si>
  <si>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</si>
  <si>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</si>
  <si>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</si>
  <si>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</si>
  <si>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</si>
  <si>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</si>
  <si>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</si>
  <si>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</si>
  <si>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</si>
  <si>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</si>
  <si>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</si>
  <si>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</si>
  <si>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</si>
  <si>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</si>
  <si>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</si>
  <si>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</si>
  <si>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</si>
  <si>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</si>
  <si>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</si>
  <si>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</si>
  <si>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</si>
  <si>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</si>
  <si>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</si>
  <si>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</si>
  <si>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</si>
  <si>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</si>
  <si>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</si>
  <si>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</si>
  <si>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</si>
  <si>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</si>
  <si>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</si>
  <si>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</si>
  <si>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</si>
  <si>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</si>
  <si>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</si>
  <si>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</si>
  <si>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</si>
  <si>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</si>
  <si>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</si>
  <si>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</si>
  <si>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</si>
  <si>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</si>
  <si>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</si>
  <si>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</si>
  <si>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</si>
  <si>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</si>
  <si>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</si>
  <si>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</si>
  <si>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</si>
  <si>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</si>
  <si>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</si>
  <si>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</si>
  <si>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</si>
  <si>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</si>
  <si>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</si>
  <si>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</si>
  <si>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</si>
  <si>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</si>
  <si>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</si>
  <si>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</si>
  <si>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</si>
  <si>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</si>
  <si>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</si>
  <si>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</si>
  <si>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</si>
  <si>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</si>
  <si>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</si>
  <si>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</si>
  <si>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</si>
  <si>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</si>
  <si>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</si>
  <si>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</si>
  <si>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</si>
  <si>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</si>
  <si>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</si>
  <si>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</si>
  <si>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</si>
  <si>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</si>
  <si>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</si>
  <si>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</si>
  <si>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</si>
  <si>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</si>
  <si>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</si>
  <si>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</si>
  <si>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</si>
  <si>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</si>
  <si>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</si>
  <si>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</si>
  <si>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</si>
  <si>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</si>
  <si>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</si>
  <si>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</si>
  <si>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</si>
  <si>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</si>
  <si>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</si>
  <si>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</si>
  <si>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</si>
  <si>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</si>
  <si>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</si>
  <si>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</si>
  <si>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</si>
  <si>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</si>
  <si>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</si>
  <si>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</si>
  <si>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</si>
  <si>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</si>
  <si>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</si>
  <si>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</si>
  <si>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</si>
  <si>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</si>
  <si>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</si>
  <si>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</si>
  <si>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</si>
  <si>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</si>
  <si>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</si>
  <si>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</si>
  <si>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</si>
  <si>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</si>
  <si>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</si>
  <si>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</si>
  <si>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</si>
  <si>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</si>
  <si>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</si>
  <si>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</si>
  <si>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</si>
  <si>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</si>
  <si>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</si>
  <si>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</si>
  <si>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</si>
  <si>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</si>
  <si>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</si>
  <si>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</si>
  <si>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</si>
  <si>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</si>
  <si>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</si>
  <si>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</si>
  <si>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</si>
  <si>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</si>
  <si>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</si>
  <si>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</si>
  <si>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</si>
  <si>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</si>
  <si>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</si>
  <si>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</si>
  <si>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</si>
  <si>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</si>
  <si>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</si>
  <si>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</si>
  <si>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</si>
  <si>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</si>
  <si>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</si>
  <si>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</si>
  <si>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</si>
  <si>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</si>
  <si>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</si>
  <si>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</si>
  <si>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</si>
  <si>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</si>
  <si>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</si>
  <si>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</si>
  <si>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</si>
  <si>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</si>
  <si>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</si>
  <si>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</si>
  <si>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</si>
  <si>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</si>
  <si>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</si>
  <si>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</si>
  <si>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</si>
  <si>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</si>
  <si>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</si>
  <si>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</si>
  <si>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</si>
  <si>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</si>
  <si>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</si>
  <si>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</si>
  <si>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</si>
  <si>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</si>
  <si>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</si>
  <si>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</si>
  <si>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</si>
  <si>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</si>
  <si>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</si>
  <si>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</si>
  <si>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</si>
  <si>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</si>
  <si>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</si>
  <si>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</si>
  <si>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</si>
  <si>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</si>
  <si>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</si>
  <si>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</si>
  <si>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</si>
  <si>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</si>
  <si>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</si>
  <si>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</si>
  <si>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</si>
  <si>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</si>
  <si>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</si>
  <si>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</si>
  <si>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</si>
  <si>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</si>
  <si>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</si>
  <si>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</si>
  <si>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</si>
  <si>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</si>
  <si>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</si>
  <si>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</si>
  <si>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</si>
  <si>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</si>
  <si>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</si>
  <si>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</si>
  <si>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</si>
  <si>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</si>
  <si>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</si>
  <si>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</si>
  <si>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</si>
  <si>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</si>
  <si>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</si>
  <si>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</si>
  <si>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</si>
  <si>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</si>
  <si>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</si>
  <si>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</si>
  <si>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</si>
  <si>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</si>
  <si>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</si>
  <si>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</si>
  <si>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</si>
  <si>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</si>
  <si>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</si>
  <si>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</si>
  <si>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</si>
  <si>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</si>
  <si>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</si>
  <si>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</si>
  <si>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</si>
  <si>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</si>
  <si>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</si>
  <si>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</si>
  <si>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</si>
  <si>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</si>
  <si>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</si>
  <si>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</si>
  <si>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</si>
  <si>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</si>
  <si>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</si>
  <si>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</si>
  <si>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</si>
  <si>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</si>
  <si>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</si>
  <si>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</si>
  <si>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</si>
  <si>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</si>
  <si>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</si>
  <si>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</si>
  <si>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</si>
  <si>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</si>
  <si>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</si>
  <si>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</si>
  <si>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</si>
  <si>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</si>
  <si>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</si>
  <si>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</si>
  <si>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</si>
  <si>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</si>
  <si>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</si>
  <si>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</si>
  <si>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</si>
  <si>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</si>
  <si>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</si>
  <si>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</si>
  <si>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</si>
  <si>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</si>
  <si>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</si>
  <si>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</si>
  <si>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</si>
  <si>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</si>
  <si>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</si>
  <si>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</si>
  <si>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</si>
  <si>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</si>
  <si>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</si>
  <si>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</si>
  <si>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</si>
  <si>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</si>
  <si>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</si>
  <si>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</si>
  <si>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</si>
  <si>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</si>
  <si>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</si>
  <si>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</si>
  <si>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</si>
  <si>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</si>
  <si>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</si>
  <si>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</si>
  <si>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</si>
  <si>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</si>
  <si>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</si>
  <si>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</si>
  <si>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</si>
  <si>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</si>
  <si>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</si>
  <si>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</si>
  <si>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</si>
  <si>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</si>
  <si>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</si>
  <si>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</si>
  <si>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</si>
  <si>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</si>
  <si>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</si>
  <si>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</si>
  <si>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</si>
  <si>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</si>
  <si>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</si>
  <si>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</si>
  <si>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</si>
  <si>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</si>
  <si>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</si>
  <si>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</si>
  <si>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</si>
  <si>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</si>
  <si>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</si>
  <si>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</si>
  <si>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</si>
  <si>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</si>
  <si>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</si>
  <si>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</si>
  <si>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</si>
  <si>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</si>
  <si>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</si>
  <si>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</si>
  <si>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</si>
  <si>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</si>
  <si>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</si>
  <si>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</si>
  <si>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</si>
  <si>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</si>
  <si>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</si>
  <si>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</si>
  <si>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</si>
  <si>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</si>
  <si>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</si>
  <si>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</si>
  <si>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</si>
  <si>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</si>
  <si>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</si>
  <si>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</si>
  <si>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</si>
  <si>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</si>
  <si>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</si>
  <si>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</si>
  <si>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</si>
  <si>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</si>
  <si>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</si>
  <si>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</si>
  <si>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</si>
  <si>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</si>
  <si>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</si>
  <si>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</si>
  <si>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</si>
  <si>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</si>
  <si>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</si>
  <si>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</si>
  <si>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</si>
  <si>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</si>
  <si>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</si>
  <si>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</si>
  <si>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</si>
  <si>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</si>
  <si>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</si>
  <si>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</si>
  <si>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</si>
  <si>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</si>
  <si>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</si>
  <si>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</si>
  <si>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</si>
  <si>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</si>
  <si>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</si>
  <si>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</si>
  <si>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</si>
  <si>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</si>
  <si>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</si>
  <si>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</si>
  <si>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</si>
  <si>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</si>
  <si>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</si>
  <si>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</si>
  <si>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</si>
  <si>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</si>
  <si>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</si>
  <si>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</si>
  <si>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</si>
  <si>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</si>
  <si>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</si>
  <si>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</si>
  <si>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</si>
  <si>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</si>
  <si>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</si>
  <si>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</si>
  <si>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</si>
  <si>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</si>
  <si>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</si>
  <si>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</si>
  <si>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</si>
  <si>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</si>
  <si>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</si>
  <si>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</si>
  <si>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</si>
  <si>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</si>
  <si>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</si>
  <si>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</si>
  <si>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</si>
  <si>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</si>
  <si>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</si>
  <si>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</si>
  <si>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</si>
  <si>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</si>
  <si>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</si>
  <si>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</si>
  <si>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</si>
  <si>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</si>
  <si>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</si>
  <si>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</si>
  <si>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</si>
  <si>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</si>
  <si>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</si>
  <si>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</si>
  <si>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</si>
  <si>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</si>
  <si>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</si>
  <si>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</si>
  <si>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</si>
  <si>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</si>
  <si>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</si>
  <si>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</si>
  <si>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</si>
  <si>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</si>
  <si>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</si>
  <si>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</si>
  <si>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</si>
  <si>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</si>
  <si>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</si>
  <si>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</si>
  <si>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</si>
  <si>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</si>
  <si>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</si>
  <si>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</si>
  <si>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</si>
  <si>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</si>
  <si>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</si>
  <si>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</si>
  <si>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</si>
  <si>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</si>
  <si>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</si>
  <si>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</si>
  <si>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</si>
  <si>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</si>
  <si>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</si>
  <si>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</si>
  <si>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</si>
  <si>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</si>
  <si>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</si>
  <si>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</si>
  <si>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</si>
  <si>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</si>
  <si>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</si>
  <si>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</si>
  <si>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</si>
  <si>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</si>
  <si>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</si>
  <si>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</si>
  <si>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</si>
  <si>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</si>
  <si>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</si>
  <si>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</si>
  <si>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</si>
  <si>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</si>
  <si>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</si>
  <si>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</si>
  <si>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</si>
  <si>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</si>
  <si>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</si>
  <si>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</si>
  <si>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</si>
  <si>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</si>
  <si>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</si>
  <si>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</si>
  <si>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</si>
  <si>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</si>
  <si>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</si>
  <si>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</si>
  <si>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</si>
  <si>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</si>
  <si>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</si>
  <si>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</si>
  <si>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</si>
  <si>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</si>
  <si>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</si>
  <si>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</si>
  <si>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</si>
  <si>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</si>
  <si>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</si>
  <si>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</si>
  <si>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</si>
  <si>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</si>
  <si>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</si>
  <si>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</si>
  <si>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</si>
  <si>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</si>
  <si>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</si>
  <si>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</si>
  <si>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</si>
  <si>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</si>
  <si>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</si>
  <si>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</si>
  <si>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</si>
  <si>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</si>
  <si>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</si>
  <si>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</si>
  <si>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</si>
  <si>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</si>
  <si>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</si>
  <si>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</si>
  <si>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</si>
  <si>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</si>
  <si>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</si>
  <si>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</si>
  <si>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</si>
  <si>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</si>
  <si>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</si>
  <si>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</si>
  <si>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</si>
  <si>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</si>
  <si>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</si>
  <si>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</si>
  <si>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</si>
  <si>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</si>
  <si>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</si>
  <si>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</si>
  <si>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</si>
  <si>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</si>
  <si>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</si>
  <si>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</si>
  <si>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</si>
  <si>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</si>
  <si>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</si>
  <si>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</si>
  <si>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</si>
  <si>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</si>
  <si>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</si>
  <si>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</si>
  <si>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</si>
  <si>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</si>
  <si>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</si>
  <si>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</si>
  <si>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</si>
  <si>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</si>
  <si>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</si>
  <si>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</si>
  <si>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</si>
  <si>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</si>
  <si>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</si>
  <si>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</si>
  <si>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</si>
  <si>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</si>
  <si>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</si>
  <si>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</si>
  <si>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</si>
  <si>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</si>
  <si>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</si>
  <si>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</si>
  <si>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</si>
  <si>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</si>
  <si>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</si>
  <si>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</si>
  <si>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</si>
  <si>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</si>
  <si>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</si>
  <si>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</si>
  <si>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</si>
  <si>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</si>
  <si>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</si>
  <si>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</si>
  <si>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</si>
  <si>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</si>
  <si>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</si>
  <si>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</si>
  <si>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</si>
  <si>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</si>
  <si>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</si>
  <si>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</si>
  <si>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</si>
  <si>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</si>
  <si>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</si>
  <si>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</si>
  <si>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</si>
  <si>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</si>
  <si>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</si>
  <si>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</si>
  <si>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</si>
  <si>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</si>
  <si>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</si>
  <si>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</si>
  <si>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</si>
  <si>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</si>
  <si>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</si>
  <si>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</si>
  <si>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</si>
  <si>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</si>
  <si>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</si>
  <si>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</si>
  <si>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</si>
  <si>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</si>
  <si>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</si>
  <si>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</si>
  <si>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</si>
  <si>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</si>
  <si>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</si>
  <si>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</si>
  <si>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</si>
  <si>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</si>
  <si>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</si>
  <si>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</si>
  <si>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</si>
  <si>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</si>
  <si>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</si>
  <si>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</si>
  <si>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</si>
  <si>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</si>
  <si>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</si>
  <si>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</si>
  <si>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</si>
  <si>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</si>
  <si>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</si>
  <si>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</si>
  <si>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</si>
  <si>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</si>
  <si>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</si>
  <si>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</si>
  <si>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</si>
  <si>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</si>
  <si>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</si>
  <si>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</si>
  <si>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</si>
  <si>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</si>
  <si>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</si>
  <si>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</si>
  <si>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</si>
  <si>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</si>
  <si>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</si>
  <si>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</si>
  <si>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</si>
  <si>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</si>
  <si>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</si>
  <si>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</si>
  <si>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</si>
  <si>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</si>
  <si>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</si>
  <si>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</si>
  <si>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</si>
  <si>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</si>
  <si>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</si>
  <si>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</si>
  <si>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</si>
  <si>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</si>
  <si>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</si>
  <si>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</si>
  <si>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</si>
  <si>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</si>
  <si>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</si>
  <si>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</si>
  <si>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</si>
  <si>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</si>
  <si>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</si>
  <si>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</si>
  <si>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</si>
  <si>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</si>
  <si>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</si>
  <si>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</si>
  <si>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</si>
  <si>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</si>
  <si>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</si>
  <si>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</si>
  <si>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</si>
  <si>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</si>
  <si>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</si>
  <si>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</si>
  <si>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</si>
  <si>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</si>
  <si>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</si>
  <si>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</si>
  <si>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</si>
  <si>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</si>
  <si>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</si>
  <si>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</si>
  <si>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</si>
  <si>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</si>
  <si>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</si>
  <si>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</si>
  <si>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</si>
  <si>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</si>
  <si>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</si>
  <si>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</si>
  <si>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</si>
  <si>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</si>
  <si>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</si>
  <si>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</si>
  <si>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</si>
  <si>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</si>
  <si>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</si>
  <si>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</si>
  <si>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</si>
  <si>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</si>
  <si>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</si>
  <si>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</si>
  <si>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</si>
  <si>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</si>
  <si>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</si>
  <si>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</si>
  <si>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</si>
  <si>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</si>
  <si>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</si>
  <si>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</si>
  <si>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</si>
  <si>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</si>
  <si>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</si>
  <si>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</si>
  <si>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</si>
  <si>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</si>
  <si>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</si>
  <si>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</si>
  <si>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</si>
  <si>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</si>
  <si>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</si>
  <si>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</si>
  <si>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</si>
  <si>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</si>
  <si>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</si>
  <si>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</si>
  <si>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</si>
  <si>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</si>
  <si>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</si>
  <si>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</si>
  <si>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</si>
  <si>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</si>
  <si>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</si>
  <si>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</si>
  <si>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</si>
  <si>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</si>
  <si>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</si>
  <si>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</si>
  <si>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</si>
  <si>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</si>
  <si>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</si>
  <si>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</si>
  <si>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</si>
  <si>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</si>
  <si>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</si>
  <si>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</si>
  <si>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</si>
  <si>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</si>
  <si>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</si>
  <si>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</si>
  <si>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</si>
  <si>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</si>
  <si>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</si>
  <si>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</si>
  <si>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</si>
  <si>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</si>
  <si>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</si>
  <si>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</si>
  <si>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</si>
  <si>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</si>
  <si>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</si>
  <si>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</si>
  <si>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</si>
  <si>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</si>
  <si>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</si>
  <si>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</si>
  <si>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</si>
  <si>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</si>
  <si>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</si>
  <si>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</si>
  <si>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</si>
  <si>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</si>
  <si>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</si>
  <si>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</si>
  <si>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</si>
  <si>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</si>
  <si>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</si>
  <si>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</si>
  <si>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</si>
  <si>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</si>
  <si>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</si>
  <si>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</si>
  <si>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</si>
  <si>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</si>
  <si>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</si>
  <si>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</si>
  <si>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</si>
  <si>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</si>
  <si>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</si>
  <si>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</si>
  <si>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</si>
  <si>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</si>
  <si>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</si>
  <si>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</si>
  <si>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</si>
  <si>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</si>
  <si>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</si>
  <si>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</si>
  <si>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</si>
  <si>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</si>
  <si>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</si>
  <si>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</si>
  <si>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</si>
  <si>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</si>
  <si>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</si>
  <si>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</si>
  <si>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</si>
  <si>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</si>
  <si>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</si>
  <si>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</si>
  <si>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</si>
  <si>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</si>
  <si>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</si>
  <si>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</si>
  <si>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</si>
  <si>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</si>
  <si>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</si>
  <si>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</si>
  <si>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</si>
  <si>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</si>
  <si>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</si>
  <si>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</si>
  <si>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</si>
  <si>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</si>
  <si>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</si>
  <si>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</si>
  <si>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</si>
  <si>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</si>
  <si>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</si>
  <si>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</si>
  <si>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</si>
  <si>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</si>
  <si>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</si>
  <si>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</si>
  <si>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</si>
  <si>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</si>
  <si>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</si>
  <si>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</si>
  <si>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</si>
  <si>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</si>
  <si>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</si>
  <si>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</si>
  <si>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</si>
  <si>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</si>
  <si>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</si>
  <si>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</si>
  <si>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</si>
  <si>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</si>
  <si>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</si>
  <si>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</si>
  <si>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</si>
  <si>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</si>
  <si>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</si>
  <si>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</si>
  <si>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</si>
  <si>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</si>
  <si>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</si>
  <si>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</si>
  <si>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</si>
  <si>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</si>
  <si>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</si>
  <si>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</si>
  <si>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</si>
  <si>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</si>
  <si>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</si>
  <si>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</si>
  <si>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</si>
  <si>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</si>
  <si>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</si>
  <si>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</si>
  <si>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</si>
  <si>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</si>
  <si>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</si>
  <si>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</si>
  <si>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</si>
  <si>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</si>
  <si>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</si>
  <si>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</si>
  <si>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</si>
  <si>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</si>
  <si>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</si>
  <si>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</si>
  <si>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</si>
  <si>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</si>
  <si>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</si>
  <si>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</si>
  <si>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</si>
  <si>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</si>
  <si>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</si>
  <si>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</si>
  <si>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</si>
  <si>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</si>
  <si>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</si>
  <si>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</si>
  <si>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</si>
  <si>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</si>
  <si>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</si>
  <si>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</si>
  <si>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</si>
  <si>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</si>
  <si>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</si>
  <si>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</si>
  <si>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</si>
  <si>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</si>
  <si>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</si>
  <si>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</si>
  <si>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</si>
  <si>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</si>
  <si>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</si>
  <si>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</si>
  <si>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</si>
  <si>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</si>
  <si>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</si>
  <si>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</si>
  <si>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</si>
  <si>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</si>
  <si>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</si>
  <si>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</si>
  <si>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</si>
  <si>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</si>
  <si>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</si>
  <si>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</si>
  <si>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</si>
  <si>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</si>
  <si>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</si>
  <si>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</si>
  <si>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</si>
  <si>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</si>
  <si>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</si>
  <si>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</si>
  <si>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</si>
  <si>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</si>
  <si>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</si>
  <si>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</si>
  <si>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</si>
  <si>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</si>
  <si>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</si>
  <si>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</si>
  <si>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</si>
  <si>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</si>
  <si>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</si>
  <si>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</si>
  <si>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</si>
  <si>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</si>
  <si>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</si>
  <si>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</si>
  <si>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</si>
  <si>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</si>
  <si>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</si>
  <si>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</si>
  <si>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</si>
  <si>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</si>
  <si>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</si>
  <si>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</si>
  <si>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</si>
  <si>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</si>
  <si>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</si>
  <si>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</si>
  <si>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</si>
  <si>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</si>
  <si>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</si>
  <si>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</si>
  <si>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</si>
  <si>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</si>
  <si>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</si>
  <si>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</si>
  <si>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</si>
  <si>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</si>
  <si>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</si>
  <si>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</si>
  <si>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</si>
  <si>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</si>
  <si>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</si>
  <si>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</si>
  <si>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</si>
  <si>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</si>
  <si>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</si>
  <si>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</si>
  <si>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</si>
  <si>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</si>
  <si>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</si>
  <si>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</si>
  <si>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</si>
  <si>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</si>
  <si>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</si>
  <si>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</si>
  <si>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</si>
  <si>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</si>
  <si>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</si>
  <si>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</si>
  <si>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</si>
  <si>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</si>
  <si>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</si>
  <si>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</si>
  <si>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</si>
  <si>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</si>
  <si>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</si>
  <si>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</si>
  <si>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</si>
  <si>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</si>
  <si>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</si>
  <si>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</si>
  <si>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</si>
  <si>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</si>
  <si>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</si>
  <si>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</si>
  <si>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</si>
  <si>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</si>
  <si>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</si>
  <si>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</si>
  <si>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</si>
  <si>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</si>
  <si>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</si>
  <si>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</si>
  <si>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</si>
  <si>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</si>
  <si>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</si>
  <si>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</si>
  <si>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</si>
  <si>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</si>
  <si>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</si>
  <si>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</si>
  <si>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</si>
  <si>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</si>
  <si>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</si>
  <si>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</si>
  <si>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</si>
  <si>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</si>
  <si>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</si>
  <si>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</si>
  <si>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</si>
  <si>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</si>
  <si>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</si>
  <si>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</si>
  <si>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</si>
  <si>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</si>
  <si>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</si>
  <si>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</si>
  <si>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</si>
  <si>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</si>
  <si>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</si>
  <si>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</si>
  <si>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</si>
  <si>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</si>
  <si>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</si>
  <si>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</si>
  <si>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</si>
  <si>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</si>
  <si>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</si>
  <si>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</si>
  <si>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</si>
  <si>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</si>
  <si>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</si>
  <si>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</si>
  <si>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</si>
  <si>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</si>
  <si>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</si>
  <si>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</si>
  <si>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</si>
  <si>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</si>
  <si>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</si>
  <si>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</si>
  <si>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</si>
  <si>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</si>
  <si>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</si>
  <si>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</si>
  <si>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</si>
  <si>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</si>
  <si>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</si>
  <si>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</si>
  <si>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</si>
  <si>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</si>
  <si>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</si>
  <si>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</si>
  <si>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</si>
  <si>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</si>
  <si>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</si>
  <si>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</si>
  <si>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</si>
  <si>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</si>
  <si>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</si>
  <si>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</si>
  <si>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</si>
  <si>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</si>
  <si>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</si>
  <si>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</si>
  <si>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</si>
  <si>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</si>
  <si>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</si>
  <si>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</si>
  <si>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</si>
  <si>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</si>
  <si>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</si>
  <si>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</si>
  <si>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</si>
  <si>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</si>
  <si>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</si>
  <si>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</si>
  <si>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</si>
  <si>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</si>
  <si>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</si>
  <si>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</si>
  <si>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</si>
  <si>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</si>
  <si>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</si>
  <si>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</si>
  <si>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</si>
  <si>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</si>
  <si>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</si>
  <si>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</si>
  <si>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</si>
  <si>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</si>
  <si>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</si>
  <si>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</si>
  <si>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</si>
  <si>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</si>
  <si>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</si>
  <si>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</si>
  <si>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</si>
  <si>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</si>
  <si>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</si>
  <si>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</si>
  <si>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</si>
  <si>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</si>
  <si>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</si>
  <si>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</si>
  <si>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</si>
  <si>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</si>
  <si>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</si>
  <si>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</si>
  <si>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</si>
  <si>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</si>
  <si>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</si>
  <si>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</si>
  <si>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</si>
  <si>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</si>
  <si>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</si>
  <si>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</si>
  <si>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</si>
  <si>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</si>
  <si>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</si>
  <si>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</si>
  <si>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</si>
  <si>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</si>
  <si>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</si>
  <si>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</si>
  <si>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</si>
  <si>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</si>
  <si>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</si>
  <si>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</si>
  <si>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</si>
  <si>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</si>
  <si>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</si>
  <si>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</si>
  <si>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</si>
  <si>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</si>
  <si>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</si>
  <si>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</si>
  <si>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</si>
  <si>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</si>
  <si>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</si>
  <si>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</si>
  <si>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</si>
  <si>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</si>
  <si>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</si>
  <si>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</si>
  <si>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</si>
  <si>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</si>
  <si>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</si>
  <si>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</si>
  <si>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</si>
  <si>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</si>
  <si>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</si>
  <si>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</si>
  <si>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</si>
  <si>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</si>
  <si>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</si>
  <si>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</si>
  <si>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</si>
  <si>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</si>
  <si>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</si>
  <si>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</si>
  <si>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</si>
  <si>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</si>
  <si>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</si>
  <si>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</si>
  <si>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</si>
  <si>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</si>
  <si>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</si>
  <si>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</si>
  <si>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</si>
  <si>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</si>
  <si>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</si>
  <si>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</si>
  <si>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</si>
  <si>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</si>
  <si>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</si>
  <si>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</si>
  <si>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</si>
  <si>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</si>
  <si>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</si>
  <si>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</si>
  <si>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</si>
  <si>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</si>
  <si>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</si>
  <si>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</si>
  <si>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</si>
  <si>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</si>
  <si>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</si>
  <si>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</si>
  <si>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</si>
  <si>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</si>
  <si>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</si>
  <si>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</si>
  <si>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</si>
  <si>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</si>
  <si>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</si>
  <si>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</si>
  <si>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</si>
  <si>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</si>
  <si>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</si>
  <si>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</si>
  <si>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</si>
  <si>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</si>
  <si>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</si>
  <si>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</si>
  <si>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</si>
  <si>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</si>
  <si>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</si>
  <si>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</si>
  <si>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</si>
  <si>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</si>
  <si>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</si>
  <si>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</si>
  <si>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</si>
  <si>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</si>
  <si>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</si>
  <si>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</si>
  <si>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</si>
  <si>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</si>
  <si>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</si>
  <si>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</si>
  <si>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</si>
  <si>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</si>
  <si>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</si>
  <si>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</si>
  <si>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</si>
  <si>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</si>
  <si>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</si>
  <si>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</si>
  <si>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</si>
  <si>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</si>
  <si>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</si>
  <si>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</si>
  <si>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</si>
  <si>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</si>
  <si>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</si>
  <si>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</si>
  <si>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</si>
  <si>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</si>
  <si>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</si>
  <si>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</si>
  <si>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</si>
  <si>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</si>
  <si>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</si>
  <si>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</si>
  <si>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</si>
  <si>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</si>
  <si>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</si>
  <si>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</si>
  <si>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</si>
  <si>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</si>
  <si>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</si>
  <si>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</si>
  <si>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</si>
  <si>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</si>
  <si>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</si>
  <si>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</si>
  <si>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</si>
  <si>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</si>
  <si>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</si>
  <si>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</si>
  <si>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</si>
  <si>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</si>
  <si>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</si>
  <si>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</si>
  <si>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</si>
  <si>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</si>
  <si>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</si>
  <si>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</si>
  <si>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</si>
  <si>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</si>
  <si>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</si>
  <si>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</si>
  <si>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</si>
  <si>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</si>
  <si>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</si>
  <si>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</si>
  <si>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</si>
  <si>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</si>
  <si>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</si>
  <si>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</si>
  <si>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</si>
  <si>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</si>
  <si>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</si>
  <si>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</si>
  <si>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</si>
  <si>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</si>
  <si>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</si>
  <si>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</si>
  <si>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</si>
  <si>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</si>
  <si>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</si>
  <si>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</si>
  <si>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</si>
  <si>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</si>
  <si>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</si>
  <si>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</si>
  <si>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</si>
  <si>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</si>
  <si>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</si>
  <si>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</si>
  <si>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</si>
  <si>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</si>
  <si>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</si>
  <si>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</si>
  <si>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</si>
  <si>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</si>
  <si>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</si>
  <si>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</si>
  <si>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</si>
  <si>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</si>
  <si>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</si>
  <si>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</si>
  <si>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</si>
  <si>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</si>
  <si>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</si>
  <si>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</si>
  <si>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</si>
  <si>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</si>
  <si>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</si>
  <si>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</si>
  <si>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</si>
  <si>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</si>
  <si>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</si>
  <si>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</si>
  <si>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</si>
  <si>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</si>
  <si>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</si>
  <si>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</si>
  <si>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</si>
  <si>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</si>
  <si>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</si>
  <si>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</si>
  <si>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</si>
  <si>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</si>
  <si>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</si>
  <si>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</si>
  <si>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</si>
  <si>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</si>
  <si>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</si>
  <si>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</si>
  <si>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</si>
  <si>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</si>
  <si>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</si>
  <si>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</si>
  <si>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</si>
  <si>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</si>
  <si>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</si>
  <si>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</si>
  <si>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</si>
  <si>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</si>
  <si>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</si>
  <si>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</si>
  <si>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</si>
  <si>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</si>
  <si>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</si>
  <si>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</si>
  <si>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</si>
  <si>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</si>
  <si>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</si>
  <si>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</si>
  <si>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</si>
  <si>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</si>
  <si>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</si>
  <si>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</si>
  <si>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</si>
  <si>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</si>
  <si>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</si>
  <si>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</si>
  <si>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</si>
  <si>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</si>
  <si>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</si>
  <si>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</si>
  <si>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</si>
  <si>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</si>
  <si>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</si>
  <si>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</si>
  <si>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</si>
  <si>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</si>
  <si>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</si>
  <si>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</si>
  <si>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</si>
  <si>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</si>
  <si>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</si>
  <si>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</si>
  <si>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</si>
  <si>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</si>
  <si>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</si>
  <si>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</si>
  <si>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</si>
  <si>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</si>
  <si>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</si>
  <si>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</si>
  <si>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</si>
  <si>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</si>
  <si>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</si>
  <si>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</si>
  <si>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</si>
  <si>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</si>
  <si>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</si>
  <si>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</si>
  <si>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</si>
  <si>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</si>
  <si>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</si>
  <si>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</si>
  <si>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</si>
  <si>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</si>
  <si>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</si>
  <si>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</si>
  <si>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</si>
  <si>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</si>
  <si>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</si>
  <si>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</si>
  <si>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</si>
  <si>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</si>
  <si>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</si>
  <si>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</si>
  <si>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</si>
  <si>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</si>
  <si>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</si>
  <si>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</si>
  <si>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</si>
  <si>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</si>
  <si>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</si>
  <si>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</si>
  <si>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</si>
  <si>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</si>
  <si>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</si>
  <si>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</si>
  <si>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</si>
  <si>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</si>
  <si>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</si>
  <si>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</si>
  <si>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</si>
  <si>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</si>
  <si>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</si>
  <si>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</si>
  <si>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</si>
  <si>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</si>
  <si>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</si>
  <si>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</si>
  <si>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</si>
  <si>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</si>
  <si>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</si>
  <si>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</si>
  <si>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</si>
  <si>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</si>
  <si>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</si>
  <si>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</si>
  <si>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</si>
  <si>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</si>
  <si>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</si>
  <si>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</si>
  <si>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</si>
  <si>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</si>
  <si>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</si>
  <si>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</si>
  <si>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</si>
  <si>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</si>
  <si>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</si>
  <si>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</si>
  <si>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</si>
  <si>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</si>
  <si>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</si>
  <si>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</si>
  <si>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</si>
  <si>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</si>
  <si>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</si>
  <si>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</si>
  <si>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</si>
  <si>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</si>
  <si>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</si>
  <si>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</si>
  <si>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</si>
  <si>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</si>
  <si>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</si>
  <si>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</si>
  <si>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</si>
  <si>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</si>
  <si>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</si>
  <si>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</si>
  <si>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</si>
  <si>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</si>
  <si>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</si>
  <si>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</si>
  <si>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</si>
  <si>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</si>
  <si>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</si>
  <si>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</si>
  <si>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</si>
  <si>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</si>
  <si>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</si>
  <si>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</si>
  <si>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</si>
  <si>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</si>
  <si>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</si>
  <si>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</si>
  <si>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</si>
  <si>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</si>
  <si>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</si>
  <si>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</si>
  <si>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</si>
  <si>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</si>
  <si>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</si>
  <si>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</si>
  <si>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</si>
  <si>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</si>
  <si>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</si>
  <si>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</si>
  <si>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</si>
  <si>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</si>
  <si>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</si>
  <si>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</si>
  <si>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</si>
  <si>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</si>
  <si>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</si>
  <si>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</si>
  <si>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</si>
  <si>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</si>
  <si>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</si>
  <si>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</si>
  <si>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</si>
  <si>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</si>
  <si>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</si>
  <si>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</si>
  <si>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</si>
  <si>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</si>
  <si>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</si>
  <si>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</si>
  <si>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</si>
  <si>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</si>
  <si>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</si>
  <si>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</si>
  <si>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</si>
  <si>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</si>
  <si>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</si>
  <si>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</si>
  <si>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</si>
  <si>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</si>
  <si>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</si>
  <si>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</si>
  <si>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</si>
  <si>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</si>
  <si>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</si>
  <si>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</si>
  <si>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</si>
  <si>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</si>
  <si>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</si>
  <si>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</si>
  <si>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</si>
  <si>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</si>
  <si>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</si>
  <si>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</si>
  <si>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</si>
  <si>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</si>
  <si>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</si>
  <si>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</si>
  <si>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</si>
  <si>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</si>
  <si>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</si>
  <si>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</si>
  <si>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</si>
  <si>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</si>
  <si>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</si>
  <si>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</si>
  <si>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</si>
  <si>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</si>
  <si>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</si>
  <si>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</si>
  <si>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</si>
  <si>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</si>
  <si>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</si>
  <si>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</si>
  <si>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</si>
  <si>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</si>
  <si>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</si>
  <si>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</si>
  <si>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</si>
  <si>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</si>
  <si>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</si>
  <si>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</si>
  <si>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</si>
  <si>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</si>
  <si>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</si>
  <si>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</si>
  <si>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</si>
  <si>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</si>
  <si>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</si>
  <si>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</si>
  <si>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</si>
  <si>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</si>
  <si>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</si>
  <si>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</si>
  <si>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</si>
  <si>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</si>
  <si>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</si>
  <si>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</si>
  <si>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</si>
  <si>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</si>
  <si>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</si>
  <si>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</si>
  <si>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</si>
  <si>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</si>
  <si>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</si>
  <si>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</si>
  <si>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</si>
  <si>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</si>
  <si>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</si>
  <si>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</si>
  <si>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</si>
  <si>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</si>
  <si>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</si>
  <si>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</si>
  <si>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</si>
  <si>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</si>
  <si>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</si>
  <si>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</si>
  <si>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</si>
  <si>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</si>
  <si>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</si>
  <si>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</si>
  <si>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</si>
  <si>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</si>
  <si>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</si>
  <si>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</si>
  <si>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</si>
  <si>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</si>
  <si>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</si>
  <si>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</si>
  <si>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</si>
  <si>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</si>
  <si>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</si>
  <si>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</si>
  <si>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</si>
  <si>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</si>
  <si>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</si>
  <si>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</si>
  <si>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</si>
  <si>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</si>
  <si>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</si>
  <si>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</si>
  <si>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</si>
  <si>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</si>
  <si>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</si>
  <si>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</si>
  <si>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</si>
  <si>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</si>
  <si>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</si>
  <si>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</si>
  <si>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</si>
  <si>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</si>
  <si>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</si>
  <si>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</si>
  <si>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</si>
  <si>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</si>
  <si>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</si>
  <si>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</si>
  <si>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</si>
  <si>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</si>
  <si>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</si>
  <si>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</si>
  <si>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</si>
  <si>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</si>
  <si>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</si>
  <si>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</si>
  <si>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</si>
  <si>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</si>
  <si>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</si>
  <si>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</si>
  <si>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</si>
  <si>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</si>
  <si>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</si>
  <si>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</si>
  <si>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</si>
  <si>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</si>
  <si>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</si>
  <si>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</si>
  <si>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</si>
  <si>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</si>
  <si>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</si>
  <si>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</si>
  <si>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</si>
  <si>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</si>
  <si>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</si>
  <si>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</si>
  <si>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</si>
  <si>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</si>
  <si>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</si>
  <si>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</si>
  <si>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</si>
  <si>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</si>
  <si>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</si>
  <si>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</si>
  <si>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</si>
  <si>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</si>
  <si>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</si>
  <si>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</si>
  <si>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</si>
  <si>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</si>
  <si>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</si>
  <si>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</si>
  <si>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</si>
  <si>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</si>
  <si>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</si>
  <si>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</si>
  <si>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</si>
  <si>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</si>
  <si>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</si>
  <si>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</si>
  <si>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</si>
  <si>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</si>
  <si>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</si>
  <si>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</si>
  <si>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</si>
  <si>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</si>
  <si>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</si>
  <si>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</si>
  <si>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</si>
  <si>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</si>
  <si>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</si>
  <si>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</si>
  <si>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</si>
  <si>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</si>
  <si>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</si>
  <si>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</si>
  <si>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</si>
  <si>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</si>
  <si>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</si>
  <si>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</si>
  <si>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</si>
  <si>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</si>
  <si>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</si>
  <si>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</si>
  <si>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</si>
  <si>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</si>
  <si>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</si>
  <si>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</si>
  <si>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</si>
  <si>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</si>
  <si>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</si>
  <si>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</si>
  <si>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</si>
  <si>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</si>
  <si>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</si>
  <si>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</si>
  <si>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</si>
  <si>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</si>
  <si>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</si>
  <si>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</si>
  <si>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</si>
  <si>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</si>
  <si>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</si>
  <si>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</si>
  <si>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</si>
  <si>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</si>
  <si>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</si>
  <si>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</si>
  <si>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</si>
  <si>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</si>
  <si>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</si>
  <si>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</si>
  <si>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</si>
  <si>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</si>
  <si>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</si>
  <si>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</si>
  <si>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</si>
  <si>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</si>
  <si>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</si>
  <si>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</si>
  <si>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</si>
  <si>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</si>
  <si>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</si>
  <si>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</si>
  <si>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</si>
  <si>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</si>
  <si>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</si>
  <si>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</si>
  <si>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</si>
  <si>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</si>
  <si>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</si>
  <si>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</si>
  <si>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</si>
  <si>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</si>
  <si>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</si>
  <si>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</si>
  <si>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</si>
  <si>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</si>
  <si>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</si>
  <si>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</si>
  <si>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</si>
  <si>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</si>
  <si>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</si>
  <si>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</si>
  <si>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</si>
  <si>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</si>
  <si>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</si>
  <si>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</si>
  <si>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</si>
  <si>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</si>
  <si>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</si>
  <si>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</si>
  <si>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</si>
  <si>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</si>
  <si>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</si>
  <si>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</si>
  <si>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</si>
  <si>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</si>
  <si>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</si>
  <si>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</si>
  <si>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</si>
  <si>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</si>
  <si>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</si>
  <si>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</si>
  <si>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</si>
  <si>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</si>
  <si>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</si>
  <si>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</si>
  <si>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</si>
  <si>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</si>
  <si>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</si>
  <si>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</si>
  <si>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</si>
  <si>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</si>
  <si>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</si>
  <si>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</si>
  <si>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</si>
  <si>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</si>
  <si>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</si>
  <si>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</si>
  <si>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</si>
  <si>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</si>
  <si>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</si>
  <si>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</si>
  <si>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</si>
  <si>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</si>
  <si>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</si>
  <si>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</si>
  <si>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</si>
  <si>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</si>
  <si>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</si>
  <si>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</si>
  <si>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</si>
  <si>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</si>
  <si>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</si>
  <si>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</si>
  <si>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</si>
  <si>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</si>
  <si>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</si>
  <si>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</si>
  <si>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</si>
  <si>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</si>
  <si>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</si>
  <si>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</si>
  <si>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</si>
  <si>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</si>
  <si>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</si>
  <si>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</si>
  <si>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</si>
  <si>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</si>
  <si>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</si>
  <si>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</si>
  <si>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</si>
  <si>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</si>
  <si>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</si>
  <si>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</si>
  <si>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</si>
  <si>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</si>
  <si>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</si>
  <si>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</si>
  <si>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</si>
  <si>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</si>
  <si>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</si>
  <si>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</si>
  <si>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</si>
  <si>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</si>
  <si>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</si>
  <si>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</si>
  <si>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</si>
  <si>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</si>
  <si>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</si>
  <si>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</si>
  <si>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</si>
  <si>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</si>
  <si>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</si>
  <si>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</si>
  <si>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</si>
  <si>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</si>
  <si>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</si>
  <si>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</si>
  <si>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</si>
  <si>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</si>
  <si>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</si>
  <si>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</si>
  <si>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</si>
  <si>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</si>
  <si>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</si>
  <si>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</si>
  <si>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</si>
  <si>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</si>
  <si>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</si>
  <si>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</si>
  <si>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</si>
  <si>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</si>
  <si>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</si>
  <si>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</si>
  <si>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</si>
  <si>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</si>
  <si>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</si>
  <si>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</si>
  <si>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</si>
  <si>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</si>
  <si>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</si>
  <si>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</si>
  <si>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</si>
  <si>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</si>
  <si>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</si>
  <si>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</si>
  <si>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</si>
  <si>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</si>
  <si>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</si>
  <si>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</si>
  <si>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</si>
  <si>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</si>
  <si>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</si>
  <si>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</si>
  <si>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</si>
  <si>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</si>
  <si>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</si>
  <si>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</si>
  <si>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</si>
  <si>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</si>
  <si>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</si>
  <si>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</si>
  <si>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</si>
  <si>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</si>
  <si>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</si>
  <si>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</si>
  <si>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</si>
  <si>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</si>
  <si>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</si>
  <si>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</si>
  <si>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</si>
  <si>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</si>
  <si>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</si>
  <si>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</si>
  <si>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</si>
  <si>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</si>
  <si>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</si>
  <si>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</si>
  <si>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</si>
  <si>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</si>
  <si>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</si>
  <si>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</si>
  <si>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</si>
  <si>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</si>
  <si>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</si>
  <si>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</si>
  <si>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</si>
  <si>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</si>
  <si>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</si>
  <si>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</si>
  <si>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</si>
  <si>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</si>
  <si>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</si>
  <si>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</si>
  <si>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</si>
  <si>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</si>
  <si>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</si>
  <si>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</si>
  <si>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</si>
  <si>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</si>
  <si>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</si>
  <si>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</si>
  <si>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</si>
  <si>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</si>
  <si>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</si>
  <si>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</si>
  <si>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</si>
  <si>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</si>
  <si>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</si>
  <si>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</si>
  <si>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</si>
  <si>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</si>
  <si>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</si>
  <si>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</si>
  <si>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</si>
  <si>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</si>
  <si>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</si>
  <si>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</si>
  <si>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</si>
  <si>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</si>
  <si>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</si>
  <si>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</si>
  <si>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</si>
  <si>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</si>
  <si>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</si>
  <si>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</si>
  <si>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</si>
  <si>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</si>
  <si>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</si>
  <si>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</si>
  <si>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</si>
  <si>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</si>
  <si>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</si>
  <si>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</si>
  <si>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</si>
  <si>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</si>
  <si>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</si>
  <si>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</si>
  <si>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</si>
  <si>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</si>
  <si>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</si>
  <si>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</si>
  <si>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</si>
  <si>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</si>
  <si>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</si>
  <si>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</si>
  <si>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</si>
  <si>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</si>
  <si>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</si>
  <si>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</si>
  <si>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</si>
  <si>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</si>
  <si>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</si>
  <si>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</si>
  <si>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</si>
  <si>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</si>
  <si>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</si>
  <si>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</si>
  <si>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</si>
  <si>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</si>
  <si>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</si>
  <si>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</si>
  <si>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</si>
  <si>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</si>
  <si>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</si>
  <si>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</si>
  <si>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</si>
  <si>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</si>
  <si>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</si>
  <si>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</si>
  <si>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</si>
  <si>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</si>
  <si>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</si>
  <si>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</si>
  <si>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</si>
  <si>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</si>
  <si>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</si>
  <si>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</si>
  <si>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</si>
  <si>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</si>
  <si>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</si>
  <si>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</si>
  <si>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</si>
  <si>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</si>
  <si>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</si>
  <si>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</si>
  <si>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</si>
  <si>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</si>
  <si>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</si>
  <si>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</si>
  <si>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</si>
  <si>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</si>
  <si>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</si>
  <si>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</si>
  <si>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</si>
  <si>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</si>
  <si>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</si>
  <si>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</si>
  <si>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</si>
  <si>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</si>
  <si>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</si>
  <si>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</si>
  <si>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</si>
  <si>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</si>
  <si>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</si>
  <si>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</si>
  <si>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</si>
  <si>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</si>
  <si>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</si>
  <si>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</si>
  <si>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</si>
  <si>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</si>
  <si>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</si>
  <si>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</si>
  <si>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</si>
  <si>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</si>
  <si>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</si>
  <si>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</si>
  <si>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</si>
  <si>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</si>
  <si>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</si>
  <si>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</si>
  <si>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</si>
  <si>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</si>
  <si>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</si>
  <si>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</si>
  <si>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</si>
  <si>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</si>
  <si>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</si>
  <si>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</si>
  <si>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</si>
  <si>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</si>
  <si>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</si>
  <si>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</si>
  <si>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</si>
  <si>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</si>
  <si>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</si>
  <si>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</si>
  <si>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</si>
  <si>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</si>
  <si>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</si>
  <si>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</si>
  <si>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</si>
  <si>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</si>
  <si>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</si>
  <si>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</si>
  <si>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</si>
  <si>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</si>
  <si>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</si>
  <si>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</si>
  <si>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</si>
  <si>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</si>
  <si>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</si>
  <si>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</si>
  <si>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</si>
  <si>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</si>
  <si>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</si>
  <si>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</si>
  <si>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</si>
  <si>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</si>
  <si>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</si>
  <si>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</si>
  <si>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</si>
  <si>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</si>
  <si>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</si>
  <si>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</si>
  <si>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</si>
  <si>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</si>
  <si>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</si>
  <si>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</si>
  <si>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</si>
  <si>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</si>
  <si>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</si>
  <si>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</si>
  <si>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</si>
  <si>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</si>
  <si>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</si>
  <si>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</si>
  <si>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</si>
  <si>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</si>
  <si>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</si>
  <si>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</si>
  <si>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</si>
  <si>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</si>
  <si>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</si>
  <si>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</si>
  <si>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</si>
  <si>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</si>
  <si>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</si>
  <si>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</si>
  <si>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</si>
  <si>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</si>
  <si>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</si>
  <si>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</si>
  <si>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</si>
  <si>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</si>
  <si>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</si>
  <si>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</si>
  <si>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</si>
  <si>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</si>
  <si>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</si>
  <si>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</si>
  <si>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</si>
  <si>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</si>
  <si>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</si>
  <si>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</si>
  <si>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</si>
  <si>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</si>
  <si>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</si>
  <si>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</si>
  <si>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</si>
  <si>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</si>
  <si>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</si>
  <si>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</si>
  <si>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</si>
  <si>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</si>
  <si>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</si>
  <si>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</si>
  <si>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</si>
  <si>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</si>
  <si>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</si>
  <si>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</si>
  <si>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</si>
  <si>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</si>
  <si>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</si>
  <si>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</si>
  <si>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</si>
  <si>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</si>
  <si>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</si>
  <si>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</si>
  <si>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</si>
  <si>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</si>
  <si>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</si>
  <si>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</si>
  <si>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</si>
  <si>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</si>
  <si>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</si>
  <si>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</si>
  <si>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</si>
  <si>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</si>
  <si>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</si>
  <si>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</si>
  <si>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</si>
  <si>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</si>
  <si>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</si>
  <si>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</si>
  <si>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</si>
  <si>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</si>
  <si>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</si>
  <si>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</si>
  <si>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</si>
  <si>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</si>
  <si>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</si>
  <si>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</si>
  <si>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</si>
  <si>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</si>
  <si>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</si>
  <si>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</si>
  <si>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</si>
  <si>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</si>
  <si>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</si>
  <si>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</si>
  <si>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</si>
  <si>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</si>
  <si>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</si>
  <si>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</si>
  <si>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</si>
  <si>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</si>
  <si>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</si>
  <si>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</si>
  <si>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</si>
  <si>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</si>
  <si>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</si>
  <si>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</si>
  <si>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</si>
  <si>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</si>
  <si>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</si>
  <si>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</si>
  <si>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</si>
  <si>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</si>
  <si>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</si>
  <si>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</si>
  <si>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</si>
  <si>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</si>
  <si>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</si>
  <si>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</si>
  <si>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</si>
  <si>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</si>
  <si>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</si>
  <si>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</si>
  <si>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</si>
  <si>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</si>
  <si>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</si>
  <si>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</si>
  <si>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</si>
  <si>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</si>
  <si>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</si>
  <si>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</si>
  <si>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</si>
  <si>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</si>
  <si>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</si>
  <si>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</si>
  <si>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</si>
  <si>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</si>
  <si>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</si>
  <si>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</si>
  <si>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</si>
  <si>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</si>
  <si>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</si>
  <si>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</si>
  <si>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</si>
  <si>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</si>
  <si>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</si>
  <si>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</si>
  <si>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</si>
  <si>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</si>
  <si>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</si>
  <si>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</si>
  <si>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</si>
  <si>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</si>
  <si>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</si>
  <si>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</si>
  <si>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</si>
  <si>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</si>
  <si>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</si>
  <si>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</si>
  <si>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</si>
  <si>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</si>
  <si>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</si>
  <si>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</si>
  <si>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</si>
  <si>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</si>
  <si>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</si>
  <si>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</si>
  <si>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</si>
  <si>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</si>
  <si>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</si>
  <si>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</si>
  <si>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</si>
  <si>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</si>
  <si>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</si>
  <si>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</si>
  <si>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</si>
  <si>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</si>
  <si>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</si>
  <si>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</si>
  <si>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</si>
  <si>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</si>
  <si>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</si>
  <si>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</si>
  <si>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</si>
  <si>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</si>
  <si>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</si>
  <si>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</si>
  <si>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</si>
  <si>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</si>
  <si>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</si>
  <si>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</si>
  <si>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</si>
  <si>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</si>
  <si>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</si>
  <si>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</si>
  <si>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</si>
  <si>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</si>
  <si>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</si>
  <si>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</si>
  <si>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</si>
  <si>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</si>
  <si>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</si>
  <si>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</si>
  <si>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</si>
  <si>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</si>
  <si>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</si>
  <si>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</si>
  <si>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</si>
  <si>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</si>
  <si>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</si>
  <si>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</si>
  <si>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</si>
  <si>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</si>
  <si>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</si>
  <si>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</si>
  <si>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</si>
  <si>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</si>
  <si>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</si>
  <si>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</si>
  <si>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</si>
  <si>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</si>
  <si>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</si>
  <si>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</si>
  <si>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</si>
  <si>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</si>
  <si>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</si>
  <si>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</si>
  <si>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</si>
  <si>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</si>
  <si>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</si>
  <si>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</si>
  <si>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</si>
  <si>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</si>
  <si>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</si>
  <si>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</si>
  <si>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</si>
  <si>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</si>
  <si>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</si>
  <si>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</si>
  <si>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</si>
  <si>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</si>
  <si>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</si>
  <si>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</si>
  <si>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</si>
  <si>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</si>
  <si>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</si>
  <si>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</si>
  <si>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</si>
  <si>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</si>
  <si>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</si>
  <si>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</si>
  <si>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</si>
  <si>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</si>
  <si>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</si>
  <si>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</si>
  <si>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</si>
  <si>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</si>
  <si>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</si>
  <si>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</si>
  <si>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</si>
  <si>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</si>
  <si>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</si>
  <si>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</si>
  <si>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</si>
  <si>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</si>
  <si>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</si>
  <si>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</si>
  <si>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</si>
  <si>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</si>
  <si>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</si>
  <si>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</si>
  <si>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</si>
  <si>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</si>
  <si>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</si>
  <si>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</si>
  <si>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</si>
  <si>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</si>
  <si>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</si>
  <si>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</si>
  <si>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</si>
  <si>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</si>
  <si>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</si>
  <si>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</si>
  <si>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</si>
  <si>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</si>
  <si>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</si>
  <si>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</si>
  <si>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</si>
  <si>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</si>
  <si>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</si>
  <si>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</si>
  <si>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</si>
  <si>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</si>
  <si>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</si>
  <si>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</si>
  <si>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</si>
  <si>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</si>
  <si>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</si>
  <si>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</si>
  <si>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</si>
  <si>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</si>
  <si>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</si>
  <si>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</si>
  <si>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</si>
  <si>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</si>
  <si>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</si>
  <si>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</si>
  <si>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</si>
  <si>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</si>
  <si>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</si>
  <si>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</si>
  <si>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</si>
  <si>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</si>
  <si>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</si>
  <si>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</si>
  <si>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</si>
  <si>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</si>
  <si>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</si>
  <si>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</si>
  <si>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</si>
  <si>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</si>
  <si>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</si>
  <si>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</si>
  <si>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</si>
  <si>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</si>
  <si>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</si>
  <si>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</si>
  <si>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</si>
  <si>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</si>
  <si>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</si>
  <si>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</si>
  <si>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</si>
  <si>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</si>
  <si>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</si>
  <si>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</si>
  <si>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</si>
  <si>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</si>
  <si>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</si>
  <si>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</si>
  <si>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</si>
  <si>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</si>
  <si>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</si>
  <si>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</si>
  <si>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</si>
  <si>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</si>
  <si>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</si>
  <si>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</si>
  <si>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</si>
  <si>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</si>
  <si>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</si>
  <si>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</si>
  <si>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</si>
  <si>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</si>
  <si>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</si>
  <si>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</si>
  <si>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</si>
  <si>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</si>
  <si>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</si>
  <si>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</si>
  <si>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</si>
  <si>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</si>
  <si>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</si>
  <si>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</si>
  <si>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</si>
  <si>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</si>
  <si>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</si>
  <si>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</si>
  <si>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</si>
  <si>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</si>
  <si>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</si>
  <si>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</si>
  <si>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</si>
  <si>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</si>
  <si>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</si>
  <si>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</si>
  <si>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</si>
  <si>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</si>
  <si>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</si>
  <si>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</si>
  <si>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</si>
  <si>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</si>
  <si>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</si>
  <si>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</si>
  <si>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</si>
  <si>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</si>
  <si>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</si>
  <si>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</si>
  <si>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</si>
  <si>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</si>
  <si>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</si>
  <si>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</si>
  <si>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</si>
  <si>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</si>
  <si>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</si>
  <si>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</si>
  <si>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</si>
  <si>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</si>
  <si>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</si>
  <si>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</si>
  <si>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</si>
  <si>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</si>
  <si>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</si>
  <si>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</si>
  <si>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</si>
  <si>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</si>
  <si>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</si>
  <si>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</si>
  <si>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</si>
  <si>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</si>
  <si>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</si>
  <si>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</si>
  <si>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</si>
  <si>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</si>
  <si>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</si>
  <si>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</si>
  <si>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</si>
  <si>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</si>
  <si>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</si>
  <si>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</si>
  <si>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</si>
  <si>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</si>
  <si>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</si>
  <si>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</si>
  <si>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</si>
  <si>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</si>
  <si>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</si>
  <si>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</si>
  <si>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</si>
  <si>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</si>
  <si>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</si>
  <si>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</si>
  <si>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</si>
  <si>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</si>
  <si>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</si>
  <si>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</si>
  <si>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</si>
  <si>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</si>
  <si>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</si>
  <si>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</si>
  <si>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</si>
  <si>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</si>
  <si>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</si>
  <si>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</si>
  <si>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</si>
  <si>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</si>
  <si>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</si>
  <si>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</si>
  <si>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</si>
  <si>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</si>
  <si>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</si>
  <si>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</si>
  <si>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</si>
  <si>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</si>
  <si>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</si>
  <si>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</si>
  <si>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</si>
  <si>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</si>
  <si>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</si>
  <si>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</si>
  <si>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</si>
  <si>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</si>
  <si>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</si>
  <si>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</si>
  <si>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</si>
  <si>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</si>
  <si>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</si>
  <si>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</si>
  <si>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</si>
  <si>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</si>
  <si>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</si>
  <si>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</si>
  <si>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</si>
  <si>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</si>
  <si>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</si>
  <si>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</si>
  <si>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</si>
  <si>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</si>
  <si>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</si>
  <si>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</si>
  <si>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</si>
  <si>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</si>
  <si>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</si>
  <si>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</si>
  <si>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</si>
  <si>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</si>
  <si>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</si>
  <si>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</si>
  <si>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</si>
  <si>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</si>
  <si>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</si>
  <si>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</si>
  <si>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</si>
  <si>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</si>
  <si>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</si>
  <si>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</si>
  <si>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</si>
  <si>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</si>
  <si>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</si>
  <si>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</si>
  <si>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</si>
  <si>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</si>
  <si>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</si>
  <si>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</si>
  <si>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</si>
  <si>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</si>
  <si>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</si>
  <si>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</si>
  <si>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</si>
  <si>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</si>
  <si>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</si>
  <si>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</si>
  <si>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</si>
  <si>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</si>
  <si>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</si>
  <si>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</si>
  <si>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</si>
  <si>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</si>
  <si>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</si>
  <si>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</si>
  <si>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</si>
  <si>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</si>
  <si>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</si>
  <si>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</si>
  <si>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</si>
  <si>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</si>
  <si>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</si>
  <si>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</si>
  <si>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</si>
  <si>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</si>
  <si>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</si>
  <si>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</si>
  <si>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</si>
  <si>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</si>
  <si>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</si>
  <si>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</si>
  <si>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</si>
  <si>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</si>
  <si>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</si>
  <si>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</si>
  <si>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</si>
  <si>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</si>
  <si>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</si>
  <si>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</si>
  <si>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</si>
  <si>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</si>
  <si>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</si>
  <si>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</si>
  <si>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</si>
  <si>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</si>
  <si>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</si>
  <si>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</si>
  <si>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</si>
  <si>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</si>
  <si>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</si>
  <si>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</si>
  <si>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</si>
  <si>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</si>
  <si>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</si>
  <si>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</si>
  <si>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</si>
  <si>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</si>
  <si>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</si>
  <si>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</si>
  <si>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</si>
  <si>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</si>
  <si>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</si>
  <si>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</si>
  <si>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</si>
  <si>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</si>
  <si>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</si>
  <si>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</si>
  <si>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</si>
  <si>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</si>
  <si>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</si>
  <si>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</si>
  <si>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</si>
  <si>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</si>
  <si>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</si>
  <si>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</si>
  <si>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</si>
  <si>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</si>
  <si>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</si>
  <si>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</si>
  <si>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</si>
  <si>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</si>
  <si>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</si>
  <si>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</si>
  <si>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</si>
  <si>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</si>
  <si>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</si>
  <si>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</si>
  <si>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</si>
  <si>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</si>
  <si>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</si>
  <si>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</si>
  <si>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</si>
  <si>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</si>
  <si>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</si>
  <si>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</si>
  <si>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</si>
  <si>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</si>
  <si>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</si>
  <si>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</si>
  <si>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</si>
  <si>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</si>
  <si>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</si>
  <si>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</si>
  <si>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</si>
  <si>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</si>
  <si>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</si>
  <si>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</si>
  <si>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</si>
  <si>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</si>
  <si>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</si>
  <si>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</si>
  <si>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</si>
  <si>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</si>
  <si>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</si>
  <si>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</si>
  <si>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</si>
  <si>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</si>
  <si>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</si>
  <si>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</si>
  <si>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</si>
  <si>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</si>
  <si>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</si>
  <si>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</si>
  <si>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</si>
  <si>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</si>
  <si>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</si>
  <si>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</si>
  <si>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</si>
  <si>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</si>
  <si>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</si>
  <si>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</si>
  <si>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</si>
  <si>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</si>
  <si>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</si>
  <si>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</si>
  <si>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</si>
  <si>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</si>
  <si>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</si>
  <si>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</si>
  <si>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</si>
  <si>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</si>
  <si>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</si>
  <si>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</si>
  <si>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</si>
  <si>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</si>
  <si>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</si>
  <si>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</si>
  <si>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</si>
  <si>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</si>
  <si>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</si>
  <si>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</si>
  <si>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</si>
  <si>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</si>
  <si>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</si>
  <si>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</si>
  <si>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</si>
  <si>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</si>
  <si>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</si>
  <si>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</si>
  <si>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</si>
  <si>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</si>
  <si>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</si>
  <si>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</si>
  <si>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</si>
  <si>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</si>
  <si>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</si>
  <si>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</si>
  <si>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</si>
  <si>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</si>
  <si>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</si>
  <si>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</si>
  <si>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</si>
  <si>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</si>
  <si>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</si>
  <si>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</si>
  <si>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</si>
  <si>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</si>
  <si>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</si>
  <si>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</si>
  <si>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</si>
  <si>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</si>
  <si>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</si>
  <si>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</si>
  <si>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</si>
  <si>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</si>
  <si>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</si>
  <si>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</si>
  <si>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</si>
  <si>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</si>
  <si>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</si>
  <si>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</si>
  <si>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</si>
  <si>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</si>
  <si>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</si>
  <si>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</si>
  <si>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</si>
  <si>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</si>
  <si>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</si>
  <si>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</si>
  <si>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</si>
  <si>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</si>
  <si>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</si>
  <si>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</si>
  <si>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</si>
  <si>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</si>
  <si>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</si>
  <si>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</si>
  <si>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</si>
  <si>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</si>
  <si>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</si>
  <si>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</si>
  <si>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</si>
  <si>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</si>
  <si>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</si>
  <si>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</si>
  <si>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</si>
  <si>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</si>
  <si>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</si>
  <si>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</si>
  <si>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</si>
  <si>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</si>
  <si>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</si>
  <si>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</si>
  <si>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</si>
  <si>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</si>
  <si>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</si>
  <si>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</si>
  <si>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</si>
  <si>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</si>
  <si>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</si>
  <si>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</si>
  <si>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</si>
  <si>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</si>
  <si>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</si>
  <si>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</si>
  <si>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</si>
  <si>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</si>
  <si>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</si>
  <si>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</si>
  <si>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</si>
  <si>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</si>
  <si>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</si>
  <si>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</si>
  <si>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</si>
  <si>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</si>
  <si>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</si>
  <si>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</si>
  <si>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</si>
  <si>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</si>
  <si>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</si>
  <si>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</si>
  <si>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</si>
  <si>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</si>
  <si>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</si>
  <si>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</si>
  <si>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</si>
  <si>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</si>
  <si>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</si>
  <si>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</si>
  <si>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</si>
  <si>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</si>
  <si>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</si>
  <si>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</si>
  <si>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</si>
  <si>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</si>
  <si>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</si>
  <si>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</si>
  <si>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</si>
  <si>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</si>
  <si>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</si>
  <si>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</si>
  <si>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</si>
  <si>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</si>
  <si>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</si>
  <si>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</si>
  <si>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</si>
  <si>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</si>
  <si>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</si>
  <si>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</si>
  <si>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</si>
  <si>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</si>
  <si>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</si>
  <si>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</si>
  <si>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</si>
  <si>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</si>
  <si>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</si>
  <si>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</si>
  <si>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</si>
  <si>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</si>
  <si>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</si>
  <si>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</si>
  <si>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</si>
  <si>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</si>
  <si>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</si>
  <si>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</si>
  <si>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</si>
  <si>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</si>
  <si>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</si>
  <si>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</si>
  <si>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</si>
  <si>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</si>
  <si>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</si>
  <si>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</si>
  <si>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</si>
  <si>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</si>
  <si>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</si>
  <si>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</si>
  <si>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</si>
  <si>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</si>
  <si>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</si>
  <si>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</si>
  <si>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</si>
  <si>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</si>
  <si>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</si>
  <si>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</si>
  <si>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</si>
  <si>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</si>
  <si>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</si>
  <si>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</si>
  <si>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</si>
  <si>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</si>
  <si>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</si>
  <si>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</si>
  <si>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</si>
  <si>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</si>
  <si>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</si>
  <si>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</si>
  <si>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</si>
  <si>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</si>
  <si>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</si>
  <si>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</si>
  <si>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</si>
  <si>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</si>
  <si>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</si>
  <si>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</si>
  <si>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</si>
  <si>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</si>
  <si>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</si>
  <si>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</si>
  <si>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</si>
  <si>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</si>
  <si>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</si>
  <si>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</si>
  <si>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</si>
  <si>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</si>
  <si>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</si>
  <si>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</si>
  <si>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</si>
  <si>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</si>
  <si>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</si>
  <si>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</si>
  <si>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</si>
  <si>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</si>
  <si>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</si>
  <si>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</si>
  <si>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</si>
  <si>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</si>
  <si>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</si>
  <si>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</si>
  <si>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</si>
  <si>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</si>
  <si>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</si>
  <si>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</si>
  <si>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</si>
  <si>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</si>
  <si>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</si>
  <si>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</si>
  <si>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</si>
  <si>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</si>
  <si>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</si>
  <si>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</si>
  <si>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</si>
  <si>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</si>
  <si>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</si>
  <si>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</si>
  <si>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</si>
  <si>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</si>
  <si>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</si>
  <si>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</si>
  <si>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</si>
  <si>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</si>
  <si>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</si>
  <si>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</si>
  <si>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</si>
  <si>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</si>
  <si>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</si>
  <si>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</si>
  <si>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</si>
  <si>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</si>
  <si>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</si>
  <si>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</si>
  <si>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</si>
  <si>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</si>
  <si>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</si>
  <si>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</si>
  <si>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</si>
  <si>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</si>
  <si>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</si>
  <si>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</si>
  <si>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</si>
  <si>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</si>
  <si>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</si>
  <si>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</si>
  <si>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</si>
  <si>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</si>
  <si>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</si>
  <si>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</si>
  <si>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</si>
  <si>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</si>
  <si>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</si>
  <si>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</si>
  <si>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</si>
  <si>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</si>
  <si>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</si>
  <si>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</si>
  <si>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</si>
  <si>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</si>
  <si>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</si>
  <si>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</si>
  <si>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</si>
  <si>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</si>
  <si>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</si>
  <si>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</si>
  <si>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</si>
  <si>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</si>
  <si>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</si>
  <si>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</si>
  <si>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</si>
  <si>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</si>
  <si>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</si>
  <si>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</si>
  <si>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</si>
  <si>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</si>
  <si>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</si>
  <si>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</si>
  <si>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</si>
  <si>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</si>
  <si>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</si>
  <si>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</si>
  <si>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</si>
  <si>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</si>
  <si>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</si>
  <si>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</si>
  <si>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</si>
  <si>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</si>
  <si>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</si>
  <si>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</si>
  <si>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</si>
  <si>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</si>
  <si>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</si>
  <si>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</si>
  <si>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</si>
  <si>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</si>
  <si>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</si>
  <si>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</si>
  <si>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</si>
  <si>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</si>
  <si>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</si>
  <si>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</si>
  <si>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</si>
  <si>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</si>
  <si>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</si>
  <si>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</si>
  <si>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</si>
  <si>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</si>
  <si>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</si>
  <si>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</si>
  <si>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</si>
  <si>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</si>
  <si>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</si>
  <si>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</si>
  <si>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</si>
  <si>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</si>
  <si>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</si>
  <si>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</si>
  <si>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</si>
  <si>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</si>
  <si>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</si>
  <si>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</si>
  <si>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</si>
  <si>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</si>
  <si>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</si>
  <si>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</si>
  <si>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</si>
  <si>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</si>
  <si>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</si>
  <si>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</si>
  <si>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</si>
  <si>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</si>
  <si>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</si>
  <si>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</si>
  <si>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</si>
  <si>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</si>
  <si>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</si>
  <si>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</si>
  <si>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</si>
  <si>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</si>
  <si>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</si>
  <si>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</si>
  <si>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</si>
  <si>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</si>
  <si>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</si>
  <si>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</si>
  <si>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</si>
  <si>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</si>
  <si>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</si>
  <si>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</si>
  <si>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</si>
  <si>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</si>
  <si>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</si>
  <si>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</si>
  <si>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</si>
  <si>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</si>
  <si>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</si>
  <si>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</si>
  <si>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</si>
  <si>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</si>
  <si>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</si>
  <si>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</si>
  <si>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</si>
  <si>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</si>
  <si>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</si>
  <si>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</si>
  <si>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</si>
  <si>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</si>
  <si>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</si>
  <si>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</si>
  <si>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</si>
  <si>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</si>
  <si>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</si>
  <si>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</si>
  <si>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</si>
  <si>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</si>
  <si>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</si>
  <si>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</si>
  <si>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</si>
  <si>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</si>
  <si>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</si>
  <si>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</si>
  <si>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</si>
  <si>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</si>
  <si>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</si>
  <si>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</si>
  <si>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</si>
  <si>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</si>
  <si>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</si>
  <si>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</si>
  <si>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</si>
  <si>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</si>
  <si>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</si>
  <si>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</si>
  <si>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</si>
  <si>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</si>
  <si>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</si>
  <si>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</si>
  <si>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</si>
  <si>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</si>
  <si>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</si>
  <si>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</si>
  <si>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</si>
  <si>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</si>
  <si>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</si>
  <si>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</si>
  <si>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</si>
  <si>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</si>
  <si>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</si>
  <si>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</si>
  <si>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</si>
  <si>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</si>
  <si>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</si>
  <si>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</si>
  <si>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</si>
  <si>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</si>
  <si>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</si>
  <si>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</si>
  <si>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</si>
  <si>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</si>
  <si>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</si>
  <si>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</si>
  <si>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</si>
  <si>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</si>
  <si>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</si>
  <si>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</si>
  <si>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</si>
  <si>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</si>
  <si>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</si>
  <si>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</si>
  <si>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</si>
  <si>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</si>
  <si>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</si>
  <si>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</si>
  <si>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</si>
  <si>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</si>
  <si>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</si>
  <si>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</si>
  <si>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</si>
  <si>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</si>
  <si>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</si>
  <si>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</si>
  <si>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</si>
  <si>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</si>
  <si>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</si>
  <si>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</si>
  <si>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</si>
  <si>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</si>
  <si>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</si>
  <si>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</si>
  <si>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</si>
  <si>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</si>
  <si>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</si>
  <si>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</si>
  <si>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</si>
  <si>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</si>
  <si>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</si>
  <si>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</si>
  <si>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</si>
  <si>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</si>
  <si>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</si>
  <si>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</si>
  <si>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</si>
  <si>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</si>
  <si>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</si>
  <si>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</si>
  <si>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</si>
  <si>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</si>
  <si>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</si>
  <si>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</si>
  <si>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</si>
  <si>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</si>
  <si>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</si>
  <si>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</si>
  <si>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</si>
  <si>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</si>
  <si>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</si>
  <si>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</si>
  <si>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</si>
  <si>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</si>
  <si>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</si>
  <si>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</si>
  <si>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</si>
  <si>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</si>
  <si>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</si>
  <si>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</si>
  <si>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</si>
  <si>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</si>
  <si>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</si>
  <si>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</si>
  <si>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</si>
  <si>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</si>
  <si>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</si>
  <si>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</si>
  <si>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</si>
  <si>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</si>
  <si>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</si>
  <si>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</si>
  <si>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</si>
  <si>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</si>
  <si>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</si>
  <si>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</si>
  <si>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</si>
  <si>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</si>
  <si>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</si>
  <si>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</si>
  <si>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</si>
  <si>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</si>
  <si>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</si>
  <si>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</si>
  <si>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</si>
  <si>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</si>
  <si>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</si>
  <si>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</si>
  <si>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</si>
  <si>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</si>
  <si>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</si>
  <si>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</si>
  <si>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</si>
  <si>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</si>
  <si>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</si>
  <si>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</si>
  <si>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</si>
  <si>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</si>
  <si>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</si>
  <si>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</si>
  <si>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</si>
  <si>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</si>
  <si>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</si>
  <si>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</si>
  <si>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</si>
  <si>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</si>
  <si>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</si>
  <si>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</si>
  <si>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</si>
  <si>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</si>
  <si>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</si>
  <si>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</si>
  <si>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</si>
  <si>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</si>
  <si>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</si>
  <si>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</si>
  <si>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</si>
  <si>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</si>
  <si>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</si>
  <si>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</si>
  <si>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</si>
  <si>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</si>
  <si>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</si>
  <si>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</si>
  <si>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</si>
  <si>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</si>
  <si>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</si>
  <si>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</si>
  <si>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</si>
  <si>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</si>
  <si>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</si>
  <si>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</si>
  <si>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</si>
  <si>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</si>
  <si>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</si>
  <si>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</si>
  <si>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</si>
  <si>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</si>
  <si>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</si>
  <si>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</si>
  <si>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</si>
  <si>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</si>
  <si>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</si>
  <si>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</si>
  <si>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</si>
  <si>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</si>
  <si>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</si>
  <si>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</si>
  <si>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</si>
  <si>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</si>
  <si>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</si>
  <si>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</si>
  <si>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</si>
  <si>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</si>
  <si>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</si>
  <si>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</si>
  <si>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</si>
  <si>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</si>
  <si>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</si>
  <si>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</si>
  <si>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</si>
  <si>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</si>
  <si>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</si>
  <si>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</si>
  <si>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</si>
  <si>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</si>
  <si>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</si>
  <si>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</si>
  <si>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</si>
  <si>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</si>
  <si>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</si>
  <si>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</si>
  <si>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</si>
  <si>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</si>
  <si>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</si>
  <si>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</si>
  <si>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</si>
  <si>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</si>
  <si>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</si>
  <si>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</si>
  <si>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</si>
  <si>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</si>
  <si>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</si>
  <si>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</si>
  <si>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</si>
  <si>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</si>
  <si>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</si>
  <si>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</si>
  <si>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</si>
  <si>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</si>
  <si>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</si>
  <si>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</si>
  <si>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</si>
  <si>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</si>
  <si>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</si>
  <si>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</si>
  <si>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</si>
  <si>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</si>
  <si>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</si>
  <si>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</si>
  <si>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</si>
  <si>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</si>
  <si>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</si>
  <si>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</si>
  <si>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</si>
  <si>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</si>
  <si>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</si>
  <si>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</si>
  <si>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</si>
  <si>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</si>
  <si>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</si>
  <si>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</si>
  <si>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</si>
  <si>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</si>
  <si>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</si>
  <si>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</si>
  <si>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</si>
  <si>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</si>
  <si>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</si>
  <si>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</si>
  <si>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</si>
  <si>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</si>
  <si>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</si>
  <si>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</si>
  <si>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</si>
  <si>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</si>
  <si>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</si>
  <si>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</si>
  <si>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</si>
  <si>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</si>
  <si>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</si>
  <si>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</si>
  <si>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</si>
  <si>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</si>
  <si>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</si>
  <si>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</si>
  <si>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</si>
  <si>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</si>
  <si>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</si>
  <si>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</si>
  <si>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</si>
  <si>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</si>
  <si>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</si>
  <si>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</si>
  <si>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</si>
  <si>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</si>
  <si>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</si>
  <si>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</si>
  <si>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</si>
  <si>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</si>
  <si>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</si>
  <si>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</si>
  <si>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</si>
  <si>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</si>
  <si>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</si>
  <si>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</si>
  <si>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</si>
  <si>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</si>
  <si>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</si>
  <si>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</si>
  <si>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</si>
  <si>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</si>
  <si>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</si>
  <si>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</si>
  <si>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</si>
  <si>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</si>
  <si>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</si>
  <si>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</si>
  <si>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</si>
  <si>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</si>
  <si>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</si>
  <si>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</si>
  <si>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</si>
  <si>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</si>
  <si>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</si>
  <si>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</si>
  <si>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</si>
  <si>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</si>
  <si>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</si>
  <si>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</si>
  <si>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</si>
  <si>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</si>
  <si>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</si>
  <si>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</si>
  <si>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</si>
  <si>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</si>
  <si>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</si>
  <si>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</si>
  <si>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</si>
  <si>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</si>
  <si>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</si>
  <si>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</si>
  <si>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</si>
  <si>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</si>
  <si>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</si>
  <si>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</si>
  <si>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</si>
  <si>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</si>
  <si>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</si>
  <si>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</si>
  <si>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</si>
  <si>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</si>
  <si>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</si>
  <si>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</si>
  <si>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</si>
  <si>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</si>
  <si>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</si>
  <si>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</si>
  <si>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</si>
  <si>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</si>
  <si>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</si>
  <si>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</si>
  <si>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</si>
  <si>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</si>
  <si>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</si>
  <si>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</si>
  <si>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</si>
  <si>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</si>
  <si>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</si>
  <si>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</si>
  <si>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</si>
  <si>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</si>
  <si>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</si>
  <si>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</si>
  <si>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</si>
  <si>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</si>
  <si>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</si>
  <si>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</si>
  <si>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</si>
  <si>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</si>
  <si>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</si>
  <si>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</si>
  <si>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</si>
  <si>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</si>
  <si>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</si>
  <si>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</si>
  <si>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</si>
  <si>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</si>
  <si>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</si>
  <si>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</si>
  <si>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</si>
  <si>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</si>
  <si>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</si>
  <si>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</si>
  <si>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</si>
  <si>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</si>
  <si>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</si>
  <si>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</si>
  <si>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</si>
  <si>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</si>
  <si>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</si>
  <si>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</si>
  <si>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</si>
  <si>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</si>
  <si>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</si>
  <si>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</si>
  <si>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</si>
  <si>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</si>
  <si>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</si>
  <si>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</si>
  <si>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</si>
  <si>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</si>
  <si>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</si>
  <si>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</si>
  <si>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</si>
  <si>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</si>
  <si>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</si>
  <si>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</si>
  <si>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</si>
  <si>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</si>
  <si>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</si>
  <si>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</si>
  <si>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</si>
  <si>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</si>
  <si>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</si>
  <si>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</si>
  <si>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</si>
  <si>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</si>
  <si>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</si>
  <si>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</si>
  <si>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</si>
  <si>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</si>
  <si>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</si>
  <si>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</si>
  <si>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</si>
  <si>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</si>
  <si>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</si>
  <si>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</si>
  <si>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</si>
  <si>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</si>
  <si>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</si>
  <si>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</si>
  <si>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</si>
  <si>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</si>
  <si>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</si>
  <si>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</si>
  <si>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</si>
  <si>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</si>
  <si>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</si>
  <si>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</si>
  <si>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</si>
  <si>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</si>
  <si>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</si>
  <si>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</si>
  <si>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</si>
  <si>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</si>
  <si>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</si>
  <si>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</si>
  <si>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</si>
  <si>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</si>
  <si>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</si>
  <si>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</si>
  <si>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</si>
  <si>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</si>
  <si>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</si>
  <si>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</si>
  <si>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</si>
  <si>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</si>
  <si>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</si>
  <si>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</si>
  <si>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</si>
  <si>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</si>
  <si>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</si>
  <si>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</si>
  <si>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</si>
  <si>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</si>
  <si>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</si>
  <si>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</si>
  <si>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</si>
  <si>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</si>
  <si>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</si>
  <si>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</si>
  <si>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</si>
  <si>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</si>
  <si>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</si>
  <si>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</si>
  <si>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</si>
  <si>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</si>
  <si>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</si>
  <si>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</si>
  <si>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</si>
  <si>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</si>
  <si>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</si>
  <si>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</si>
  <si>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</si>
  <si>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</si>
  <si>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</si>
  <si>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</si>
  <si>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</si>
  <si>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</si>
  <si>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</si>
  <si>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</si>
  <si>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</si>
  <si>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</si>
  <si>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</si>
  <si>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</si>
  <si>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</si>
  <si>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</si>
  <si>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</si>
  <si>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</si>
  <si>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</si>
  <si>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</si>
  <si>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</si>
  <si>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</si>
  <si>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</si>
  <si>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</si>
  <si>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</si>
  <si>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</si>
  <si>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</si>
  <si>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</si>
  <si>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</si>
  <si>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</si>
  <si>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</si>
  <si>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</si>
  <si>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</si>
  <si>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</si>
  <si>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</si>
  <si>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</si>
  <si>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</si>
  <si>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</si>
  <si>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</si>
  <si>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</si>
  <si>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</si>
  <si>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</si>
  <si>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</si>
  <si>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</si>
  <si>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</si>
  <si>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</si>
  <si>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</si>
  <si>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</si>
  <si>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</si>
  <si>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</si>
  <si>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</si>
  <si>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</si>
  <si>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</si>
  <si>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</si>
  <si>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</si>
  <si>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</si>
  <si>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</si>
  <si>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</si>
  <si>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</si>
  <si>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</si>
  <si>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</si>
  <si>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</si>
  <si>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</si>
  <si>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</si>
  <si>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</si>
  <si>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</si>
  <si>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</si>
  <si>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</si>
  <si>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</si>
  <si>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</si>
  <si>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</si>
  <si>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</si>
  <si>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</si>
  <si>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</si>
  <si>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</si>
  <si>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</si>
  <si>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</si>
  <si>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</si>
  <si>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</si>
  <si>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</si>
  <si>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</si>
  <si>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</si>
  <si>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</si>
  <si>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</si>
  <si>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</si>
  <si>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</si>
  <si>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</si>
  <si>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</si>
  <si>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</si>
  <si>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</si>
  <si>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</si>
  <si>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</si>
  <si>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</si>
  <si>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</si>
  <si>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</si>
  <si>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</si>
  <si>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</si>
  <si>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</si>
  <si>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</si>
  <si>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</si>
  <si>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</si>
  <si>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</si>
  <si>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</si>
  <si>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</si>
  <si>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</si>
  <si>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</si>
  <si>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</si>
  <si>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</si>
  <si>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</si>
  <si>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</si>
  <si>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</si>
  <si>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</si>
  <si>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</si>
  <si>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</si>
  <si>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</si>
  <si>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</si>
  <si>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</si>
  <si>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</si>
  <si>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</si>
  <si>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</si>
  <si>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</si>
  <si>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</si>
  <si>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</si>
  <si>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</si>
  <si>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</si>
  <si>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</si>
  <si>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</si>
  <si>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</si>
  <si>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</si>
  <si>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</si>
  <si>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</si>
  <si>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</si>
  <si>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</si>
  <si>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</si>
  <si>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</si>
  <si>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</si>
  <si>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</si>
  <si>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</si>
  <si>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</si>
  <si>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</si>
  <si>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</si>
  <si>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</si>
  <si>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</si>
  <si>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</si>
  <si>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</si>
  <si>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</si>
  <si>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</si>
  <si>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</si>
  <si>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</si>
  <si>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</si>
  <si>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</si>
  <si>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</si>
  <si>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</si>
  <si>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</si>
  <si>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</si>
  <si>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</si>
  <si>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</si>
  <si>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</si>
  <si>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</si>
  <si>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</si>
  <si>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</si>
  <si>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</si>
  <si>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</si>
  <si>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</si>
  <si>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</si>
  <si>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</si>
  <si>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</si>
  <si>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</si>
  <si>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</si>
  <si>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</si>
  <si>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</si>
  <si>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</si>
  <si>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</si>
  <si>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</si>
  <si>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</si>
  <si>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</si>
  <si>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</si>
  <si>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</si>
  <si>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</si>
  <si>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</si>
  <si>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</si>
  <si>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</si>
  <si>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</si>
  <si>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</si>
  <si>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</si>
  <si>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</si>
  <si>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</si>
  <si>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</si>
  <si>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</si>
  <si>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</si>
  <si>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</si>
  <si>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</si>
  <si>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</si>
  <si>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</si>
  <si>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</si>
  <si>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</si>
  <si>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</si>
  <si>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</si>
  <si>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</si>
  <si>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</si>
  <si>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</si>
  <si>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</si>
  <si>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</si>
  <si>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</si>
  <si>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</si>
  <si>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</si>
  <si>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</si>
  <si>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</si>
  <si>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</si>
  <si>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</si>
  <si>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</si>
  <si>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</si>
  <si>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</si>
  <si>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</si>
  <si>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</si>
  <si>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</si>
  <si>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</si>
  <si>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</si>
  <si>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</si>
  <si>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</si>
  <si>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</si>
  <si>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</si>
  <si>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</si>
  <si>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</si>
  <si>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</si>
  <si>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</si>
  <si>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</si>
  <si>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</si>
  <si>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</si>
  <si>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</si>
  <si>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</si>
  <si>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</si>
  <si>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</si>
  <si>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</si>
  <si>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</si>
  <si>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</si>
  <si>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</si>
  <si>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</si>
  <si>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</si>
  <si>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</si>
  <si>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</si>
  <si>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</si>
  <si>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</si>
  <si>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</si>
  <si>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</si>
  <si>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</si>
  <si>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</si>
  <si>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</si>
  <si>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</si>
  <si>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</si>
  <si>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</si>
  <si>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</si>
  <si>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</si>
  <si>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</si>
  <si>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</si>
  <si>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</si>
  <si>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</si>
  <si>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</si>
  <si>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</si>
  <si>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</si>
  <si>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</si>
  <si>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</si>
  <si>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</si>
  <si>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</si>
  <si>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</si>
  <si>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</si>
  <si>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</si>
  <si>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</si>
  <si>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</si>
  <si>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</si>
  <si>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</si>
  <si>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</si>
  <si>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</si>
  <si>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</si>
  <si>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</si>
  <si>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</si>
  <si>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</si>
  <si>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</si>
  <si>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</si>
  <si>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</si>
  <si>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</si>
  <si>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</si>
  <si>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</si>
  <si>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</si>
  <si>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</si>
  <si>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</si>
  <si>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</si>
  <si>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</si>
  <si>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</si>
  <si>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</si>
  <si>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</si>
  <si>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</si>
  <si>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</si>
  <si>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</si>
  <si>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</si>
  <si>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</si>
  <si>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</si>
  <si>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</si>
  <si>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</si>
  <si>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</si>
  <si>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</si>
  <si>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</si>
  <si>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</si>
  <si>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</si>
  <si>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</si>
  <si>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</si>
  <si>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</si>
  <si>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</si>
  <si>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</si>
  <si>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</si>
  <si>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</si>
  <si>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</si>
  <si>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</si>
  <si>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</si>
  <si>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</si>
  <si>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</si>
  <si>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</si>
  <si>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</si>
  <si>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</si>
  <si>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</si>
  <si>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</si>
  <si>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</si>
  <si>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</si>
  <si>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</si>
  <si>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</si>
  <si>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</si>
  <si>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</si>
  <si>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</si>
  <si>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</si>
  <si>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</si>
  <si>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</si>
  <si>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</si>
  <si>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</si>
  <si>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</si>
  <si>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</si>
  <si>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</si>
  <si>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</si>
  <si>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</si>
  <si>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</si>
  <si>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</si>
  <si>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</si>
  <si>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</si>
  <si>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</si>
  <si>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</si>
  <si>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</si>
  <si>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</si>
  <si>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</si>
  <si>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</si>
  <si>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</si>
  <si>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</si>
  <si>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</si>
  <si>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</si>
  <si>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</si>
  <si>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</si>
  <si>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</si>
  <si>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</si>
  <si>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</si>
  <si>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</si>
  <si>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</si>
  <si>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</si>
  <si>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</si>
  <si>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</si>
  <si>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</si>
  <si>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</si>
  <si>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</si>
  <si>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</si>
  <si>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</si>
  <si>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</si>
  <si>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</si>
  <si>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</si>
  <si>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</si>
  <si>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</si>
  <si>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</si>
  <si>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</si>
  <si>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</si>
  <si>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</si>
  <si>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</si>
  <si>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</si>
  <si>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</si>
  <si>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</si>
  <si>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</si>
  <si>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</si>
  <si>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</si>
  <si>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</si>
  <si>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</si>
  <si>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</si>
  <si>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</si>
  <si>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</si>
  <si>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</si>
  <si>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</si>
  <si>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</si>
  <si>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</si>
  <si>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</si>
  <si>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</si>
  <si>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</si>
  <si>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</si>
  <si>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</si>
  <si>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</si>
  <si>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</si>
  <si>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</si>
  <si>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</si>
  <si>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</si>
  <si>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</si>
  <si>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</si>
  <si>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</si>
  <si>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</si>
  <si>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</si>
  <si>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</si>
  <si>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</si>
  <si>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</si>
  <si>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</si>
  <si>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</si>
  <si>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</si>
  <si>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</si>
  <si>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</si>
  <si>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</si>
  <si>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</si>
  <si>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</si>
  <si>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</si>
  <si>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</si>
  <si>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</si>
  <si>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</si>
  <si>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</si>
  <si>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</si>
  <si>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</si>
  <si>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</si>
  <si>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</si>
  <si>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</si>
  <si>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</si>
  <si>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</si>
  <si>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</si>
  <si>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</si>
  <si>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</si>
  <si>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</si>
  <si>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</si>
  <si>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</si>
  <si>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</si>
  <si>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</si>
  <si>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</si>
  <si>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</si>
  <si>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</si>
  <si>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</si>
  <si>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</si>
  <si>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</si>
  <si>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</si>
  <si>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</si>
  <si>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</si>
  <si>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</si>
  <si>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</si>
  <si>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</si>
  <si>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</si>
  <si>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</si>
  <si>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</si>
  <si>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</si>
  <si>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</si>
  <si>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</si>
  <si>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</si>
  <si>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</si>
  <si>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</si>
  <si>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</si>
  <si>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</si>
  <si>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</si>
  <si>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</si>
  <si>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</si>
  <si>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</si>
  <si>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</si>
  <si>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</si>
  <si>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</si>
  <si>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</si>
  <si>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</si>
  <si>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</si>
  <si>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</si>
  <si>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</si>
  <si>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</si>
  <si>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</si>
  <si>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</si>
  <si>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</si>
  <si>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</si>
  <si>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</si>
  <si>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</si>
  <si>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</si>
  <si>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</si>
  <si>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</si>
  <si>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</si>
  <si>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</si>
  <si>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</si>
  <si>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</si>
  <si>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</si>
  <si>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</si>
  <si>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</si>
  <si>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</si>
  <si>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</si>
  <si>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</si>
  <si>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</si>
  <si>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</si>
  <si>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</si>
  <si>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</si>
  <si>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</si>
  <si>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</si>
  <si>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</si>
  <si>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</si>
  <si>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</si>
  <si>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</si>
  <si>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</si>
  <si>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</si>
  <si>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</si>
  <si>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</si>
  <si>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</si>
  <si>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</si>
  <si>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</si>
  <si>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</si>
  <si>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</si>
  <si>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</si>
  <si>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</si>
  <si>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</si>
  <si>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</si>
  <si>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</si>
  <si>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</si>
  <si>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</si>
  <si>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</si>
  <si>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</si>
  <si>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</si>
  <si>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</si>
  <si>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</si>
  <si>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</si>
  <si>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</si>
  <si>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</si>
  <si>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</si>
  <si>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</si>
  <si>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</si>
  <si>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</si>
  <si>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</si>
  <si>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</si>
  <si>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</si>
  <si>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</si>
  <si>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</si>
  <si>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</si>
  <si>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</si>
  <si>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</si>
  <si>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</si>
  <si>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</si>
  <si>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</si>
  <si>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</si>
  <si>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</si>
  <si>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</si>
  <si>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</si>
  <si>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</si>
  <si>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</si>
  <si>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</si>
  <si>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</si>
  <si>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</si>
  <si>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</si>
  <si>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</si>
  <si>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</si>
  <si>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</si>
  <si>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</si>
  <si>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</si>
  <si>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</si>
  <si>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</si>
  <si>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</si>
  <si>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</si>
  <si>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</si>
  <si>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</si>
  <si>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</si>
  <si>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</si>
  <si>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</si>
  <si>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</si>
  <si>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</si>
  <si>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</si>
  <si>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</si>
  <si>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</si>
  <si>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</si>
  <si>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</si>
  <si>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</si>
  <si>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</si>
  <si>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</si>
  <si>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</si>
  <si>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</si>
  <si>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</si>
  <si>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</si>
  <si>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</si>
  <si>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</si>
  <si>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</si>
  <si>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</si>
  <si>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</si>
  <si>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</si>
  <si>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</si>
  <si>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</si>
  <si>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</si>
  <si>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</si>
  <si>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</si>
  <si>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</si>
  <si>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</si>
  <si>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</si>
  <si>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</si>
  <si>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</si>
  <si>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</si>
  <si>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</si>
  <si>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</si>
  <si>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</si>
  <si>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</si>
  <si>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</si>
  <si>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</si>
  <si>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</si>
  <si>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</si>
  <si>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</si>
  <si>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</si>
  <si>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</si>
  <si>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</si>
  <si>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</si>
  <si>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</si>
  <si>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</si>
  <si>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</si>
  <si>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</si>
  <si>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</si>
  <si>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</si>
  <si>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</si>
  <si>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</si>
  <si>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</si>
  <si>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</si>
  <si>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</si>
  <si>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</si>
  <si>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</si>
  <si>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</si>
  <si>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</si>
  <si>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</si>
  <si>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</si>
  <si>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</si>
  <si>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</si>
  <si>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</si>
  <si>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</si>
  <si>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</si>
  <si>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</si>
  <si>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</si>
  <si>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</si>
  <si>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</si>
  <si>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</si>
  <si>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</si>
  <si>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</si>
  <si>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</si>
  <si>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</si>
  <si>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</si>
  <si>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</si>
  <si>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</si>
  <si>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</si>
  <si>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</si>
  <si>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</si>
  <si>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</si>
  <si>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</si>
  <si>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</si>
  <si>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</si>
  <si>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</si>
  <si>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</si>
  <si>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</si>
  <si>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</si>
  <si>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</si>
  <si>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</si>
  <si>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</si>
  <si>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</si>
  <si>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</si>
  <si>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</si>
  <si>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</si>
  <si>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</si>
  <si>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</si>
  <si>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</si>
  <si>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</si>
  <si>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</si>
  <si>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</si>
  <si>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</si>
  <si>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</si>
  <si>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</si>
  <si>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</si>
  <si>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</si>
  <si>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</si>
  <si>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</si>
  <si>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</si>
  <si>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</si>
  <si>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</si>
  <si>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</si>
  <si>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</si>
  <si>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</si>
  <si>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</si>
  <si>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</si>
  <si>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</si>
  <si>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</si>
  <si>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</si>
  <si>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</si>
  <si>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</si>
  <si>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</si>
  <si>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</si>
  <si>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</si>
  <si>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</si>
  <si>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</si>
  <si>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</si>
  <si>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</si>
  <si>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</si>
  <si>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</si>
  <si>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</si>
  <si>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</si>
  <si>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</si>
  <si>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</si>
  <si>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</si>
  <si>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</si>
  <si>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</si>
  <si>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</si>
  <si>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</si>
  <si>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</si>
  <si>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</si>
  <si>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</si>
  <si>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</si>
  <si>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</si>
  <si>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</si>
  <si>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</si>
  <si>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</si>
  <si>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</si>
  <si>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</si>
  <si>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</si>
  <si>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</si>
  <si>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</si>
  <si>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</si>
  <si>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</si>
  <si>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</si>
  <si>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</si>
  <si>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</si>
  <si>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</si>
  <si>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</si>
  <si>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</si>
  <si>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</si>
  <si>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</si>
  <si>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</si>
  <si>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</si>
  <si>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</si>
  <si>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</si>
  <si>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</si>
  <si>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</si>
  <si>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</si>
  <si>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</si>
  <si>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</si>
  <si>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</si>
  <si>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</si>
  <si>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</si>
  <si>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</si>
  <si>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</si>
  <si>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</si>
  <si>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</si>
  <si>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</si>
  <si>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</si>
  <si>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</si>
  <si>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</si>
  <si>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</si>
  <si>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</si>
  <si>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</si>
  <si>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</si>
  <si>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</si>
  <si>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</si>
  <si>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</si>
  <si>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</si>
  <si>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</si>
  <si>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</si>
  <si>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</si>
  <si>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</si>
  <si>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</si>
  <si>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</si>
  <si>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</si>
  <si>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</si>
  <si>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</si>
  <si>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</si>
  <si>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</si>
  <si>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</si>
  <si>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</si>
  <si>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</si>
  <si>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</si>
  <si>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</si>
  <si>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</si>
  <si>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</si>
  <si>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</si>
  <si>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</si>
  <si>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</si>
  <si>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</si>
  <si>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</si>
  <si>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</si>
  <si>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</si>
  <si>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</si>
  <si>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</si>
  <si>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</si>
  <si>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</si>
  <si>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</si>
  <si>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</si>
  <si>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</si>
  <si>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</si>
  <si>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</si>
  <si>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</si>
  <si>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</si>
  <si>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</si>
  <si>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</si>
  <si>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</si>
  <si>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</si>
  <si>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</si>
  <si>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</si>
  <si>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</si>
  <si>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</si>
  <si>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</si>
  <si>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</si>
  <si>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</si>
  <si>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</si>
  <si>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</si>
  <si>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</si>
  <si>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</si>
  <si>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</si>
  <si>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</si>
  <si>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</si>
  <si>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</si>
  <si>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</si>
  <si>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</si>
  <si>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</si>
  <si>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</si>
  <si>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</si>
  <si>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</si>
  <si>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</si>
  <si>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</si>
  <si>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</si>
  <si>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</si>
  <si>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</si>
  <si>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</si>
  <si>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</si>
  <si>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</si>
  <si>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</si>
  <si>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</si>
  <si>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</si>
  <si>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</si>
  <si>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</si>
  <si>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</si>
  <si>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</si>
  <si>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</si>
  <si>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</si>
  <si>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</si>
  <si>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</si>
  <si>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</si>
  <si>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</si>
  <si>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</si>
  <si>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</si>
  <si>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</si>
  <si>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</si>
  <si>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</si>
  <si>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</si>
  <si>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</si>
  <si>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</si>
  <si>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</si>
  <si>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</si>
  <si>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</si>
  <si>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</si>
  <si>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</si>
  <si>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</si>
  <si>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</si>
  <si>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</si>
  <si>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</si>
  <si>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</si>
  <si>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</si>
  <si>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</si>
  <si>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</si>
  <si>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</si>
  <si>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</si>
  <si>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</si>
  <si>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</si>
  <si>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</si>
  <si>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</si>
  <si>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</si>
  <si>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</si>
  <si>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</si>
  <si>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</si>
  <si>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</si>
  <si>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</si>
  <si>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</si>
  <si>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</si>
  <si>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</si>
  <si>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</si>
  <si>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</si>
  <si>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</si>
  <si>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</si>
  <si>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</si>
  <si>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</si>
  <si>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</si>
  <si>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</si>
  <si>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</si>
  <si>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</si>
  <si>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</si>
  <si>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</si>
  <si>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</si>
  <si>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</si>
  <si>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</si>
  <si>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</si>
  <si>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</si>
  <si>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</si>
  <si>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</si>
  <si>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</si>
  <si>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</si>
  <si>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</si>
  <si>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</si>
  <si>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</si>
  <si>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</si>
  <si>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</si>
  <si>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</si>
  <si>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</si>
  <si>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</si>
  <si>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</si>
  <si>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</si>
  <si>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</si>
  <si>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</si>
  <si>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</si>
  <si>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</si>
  <si>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</si>
  <si>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</si>
  <si>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</si>
  <si>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</si>
  <si>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</si>
  <si>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</si>
  <si>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</si>
  <si>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</si>
  <si>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</si>
  <si>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</si>
  <si>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</si>
  <si>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</si>
  <si>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</si>
  <si>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</si>
  <si>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</si>
  <si>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</si>
  <si>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</si>
  <si>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</si>
  <si>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</si>
  <si>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</si>
  <si>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</si>
  <si>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</si>
  <si>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</si>
  <si>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</si>
  <si>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</si>
  <si>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</si>
  <si>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</si>
  <si>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</si>
  <si>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</si>
  <si>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</si>
  <si>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</si>
  <si>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</si>
  <si>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</si>
  <si>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</si>
  <si>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</si>
  <si>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</si>
  <si>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</si>
  <si>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</si>
  <si>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</si>
  <si>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</si>
  <si>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</si>
  <si>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</si>
  <si>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</si>
  <si>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</si>
  <si>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</si>
  <si>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</si>
  <si>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</si>
  <si>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</si>
  <si>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</si>
  <si>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</si>
  <si>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</si>
  <si>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</si>
  <si>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</si>
  <si>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</si>
  <si>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</si>
  <si>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</si>
  <si>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</si>
  <si>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</si>
  <si>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</si>
  <si>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</si>
  <si>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</si>
  <si>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</si>
  <si>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</si>
  <si>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</si>
  <si>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</si>
  <si>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</si>
  <si>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</si>
  <si>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</si>
  <si>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</si>
  <si>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</si>
  <si>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</si>
  <si>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</si>
  <si>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</si>
  <si>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</si>
  <si>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</si>
  <si>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</si>
  <si>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</si>
  <si>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</si>
  <si>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</si>
  <si>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</si>
  <si>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</si>
  <si>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</si>
  <si>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</si>
  <si>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</si>
  <si>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</si>
  <si>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</si>
  <si>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</si>
  <si>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</si>
  <si>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</si>
  <si>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</si>
  <si>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</si>
  <si>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</si>
  <si>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</si>
  <si>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</si>
  <si>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</si>
  <si>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</si>
  <si>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</si>
  <si>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</si>
  <si>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</si>
  <si>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</si>
  <si>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</si>
  <si>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</si>
  <si>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</si>
  <si>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</si>
  <si>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</si>
  <si>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</si>
  <si>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</si>
  <si>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</si>
  <si>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</si>
  <si>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</si>
  <si>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</si>
  <si>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</si>
  <si>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</si>
  <si>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</si>
  <si>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</si>
  <si>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</si>
  <si>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</si>
  <si>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</si>
  <si>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</si>
  <si>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</si>
  <si>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</si>
  <si>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</si>
  <si>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</si>
  <si>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</si>
  <si>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</si>
  <si>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</si>
  <si>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</si>
  <si>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</si>
  <si>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</si>
  <si>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</si>
  <si>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</si>
  <si>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</si>
  <si>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</si>
  <si>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</si>
  <si>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</si>
  <si>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</si>
  <si>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</si>
  <si>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</si>
  <si>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</si>
  <si>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</si>
  <si>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</si>
  <si>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</si>
  <si>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</si>
  <si>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</si>
  <si>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</si>
  <si>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</si>
  <si>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</si>
  <si>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</si>
  <si>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</si>
  <si>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</si>
  <si>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</si>
  <si>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</si>
  <si>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</si>
  <si>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</si>
  <si>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</si>
  <si>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</si>
  <si>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</si>
  <si>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</si>
  <si>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</si>
  <si>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</si>
  <si>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</si>
  <si>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</si>
  <si>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</si>
  <si>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</si>
  <si>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</si>
  <si>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</si>
  <si>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</si>
  <si>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</si>
  <si>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</si>
  <si>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</si>
  <si>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</si>
  <si>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</si>
  <si>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</si>
  <si>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</si>
  <si>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</si>
  <si>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</si>
  <si>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</si>
  <si>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</si>
  <si>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</si>
  <si>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</si>
  <si>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</si>
  <si>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</si>
  <si>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</si>
  <si>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</si>
  <si>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</si>
  <si>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</si>
  <si>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</si>
  <si>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</si>
  <si>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</si>
  <si>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</si>
  <si>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</si>
  <si>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</si>
  <si>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</si>
  <si>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</si>
  <si>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</si>
  <si>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</si>
  <si>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</si>
  <si>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</si>
  <si>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</si>
  <si>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</si>
  <si>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</si>
  <si>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</si>
  <si>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</si>
  <si>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</si>
  <si>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</si>
  <si>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</si>
  <si>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</si>
  <si>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</si>
  <si>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</si>
  <si>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</si>
  <si>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</si>
  <si>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</si>
  <si>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</si>
  <si>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</si>
  <si>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</si>
  <si>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</si>
  <si>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</si>
  <si>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</si>
  <si>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</si>
  <si>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</si>
  <si>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</si>
  <si>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</si>
  <si>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</si>
  <si>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</si>
  <si>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</si>
  <si>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</si>
  <si>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</si>
  <si>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</si>
  <si>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</si>
  <si>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</si>
  <si>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</si>
  <si>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</si>
  <si>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</si>
  <si>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</si>
  <si>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</si>
  <si>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</si>
  <si>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</si>
  <si>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</si>
  <si>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</si>
  <si>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</si>
  <si>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</si>
  <si>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</si>
  <si>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</si>
  <si>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</si>
  <si>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</si>
  <si>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</si>
  <si>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</si>
  <si>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</si>
  <si>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</si>
  <si>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</si>
  <si>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</si>
  <si>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</si>
  <si>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</si>
  <si>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</si>
  <si>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</si>
  <si>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</si>
  <si>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</si>
  <si>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</si>
  <si>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</si>
  <si>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</si>
  <si>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</si>
  <si>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</si>
  <si>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</si>
  <si>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</si>
  <si>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</si>
  <si>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</si>
  <si>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</si>
  <si>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</si>
  <si>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</si>
  <si>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</si>
  <si>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</si>
  <si>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</si>
  <si>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</si>
  <si>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</si>
  <si>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</si>
  <si>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</si>
  <si>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</si>
  <si>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</si>
  <si>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</si>
  <si>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</si>
  <si>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</si>
  <si>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</si>
  <si>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</si>
  <si>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</si>
  <si>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</si>
  <si>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</si>
  <si>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</si>
  <si>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</si>
  <si>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</si>
  <si>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</si>
  <si>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</si>
  <si>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</si>
  <si>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</si>
  <si>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</si>
  <si>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</si>
  <si>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</si>
  <si>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</si>
  <si>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</si>
  <si>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</si>
  <si>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</si>
  <si>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</si>
  <si>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</si>
  <si>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</si>
  <si>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</si>
  <si>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</si>
  <si>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</si>
  <si>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</si>
  <si>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</si>
  <si>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</si>
  <si>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</si>
  <si>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</si>
  <si>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</si>
  <si>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</si>
  <si>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</si>
  <si>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</si>
  <si>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</si>
  <si>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</si>
  <si>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</si>
  <si>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</si>
  <si>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</si>
  <si>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</si>
  <si>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</si>
  <si>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</si>
  <si>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</si>
  <si>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</si>
  <si>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</si>
  <si>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</si>
  <si>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</si>
  <si>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</si>
  <si>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</si>
  <si>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</si>
  <si>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</si>
  <si>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</si>
  <si>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</si>
  <si>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</si>
  <si>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</si>
  <si>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</si>
  <si>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</si>
  <si>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</si>
  <si>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</si>
  <si>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</si>
  <si>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</si>
  <si>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</si>
  <si>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</si>
  <si>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</si>
  <si>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</si>
  <si>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</si>
  <si>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</si>
  <si>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</si>
  <si>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</si>
  <si>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</si>
  <si>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</si>
  <si>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</si>
  <si>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</si>
  <si>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</si>
  <si>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</si>
  <si>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</si>
  <si>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</si>
  <si>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</si>
  <si>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</si>
  <si>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</si>
  <si>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</si>
  <si>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</si>
  <si>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</si>
  <si>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</si>
  <si>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</si>
  <si>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</si>
  <si>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</si>
  <si>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</si>
  <si>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</si>
  <si>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</si>
  <si>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</si>
  <si>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</si>
  <si>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</si>
  <si>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</si>
  <si>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</si>
  <si>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</si>
  <si>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</si>
  <si>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</si>
  <si>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</si>
  <si>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</si>
  <si>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</si>
  <si>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</si>
  <si>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</si>
  <si>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</si>
  <si>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</si>
  <si>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</si>
  <si>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</si>
  <si>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</si>
  <si>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</si>
  <si>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</si>
  <si>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</si>
  <si>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</si>
  <si>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</si>
  <si>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</si>
  <si>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</si>
  <si>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</si>
  <si>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</si>
  <si>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</si>
  <si>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</si>
  <si>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</si>
  <si>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</si>
  <si>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</si>
  <si>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</si>
  <si>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</si>
  <si>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</si>
  <si>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</si>
  <si>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</si>
  <si>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</si>
  <si>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</si>
  <si>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</si>
  <si>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</si>
  <si>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</si>
  <si>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</si>
  <si>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</si>
  <si>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</si>
  <si>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</si>
  <si>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</si>
  <si>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</si>
  <si>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</si>
  <si>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</si>
  <si>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</si>
  <si>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</si>
  <si>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</si>
  <si>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</si>
  <si>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</si>
  <si>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</si>
  <si>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</si>
  <si>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</si>
  <si>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</si>
  <si>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</si>
  <si>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</si>
  <si>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</si>
  <si>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</si>
  <si>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</si>
  <si>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</si>
  <si>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</si>
  <si>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</si>
  <si>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</si>
  <si>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</si>
  <si>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</si>
  <si>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</si>
  <si>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</si>
  <si>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</si>
  <si>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</si>
  <si>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</si>
  <si>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</si>
  <si>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</si>
  <si>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</si>
  <si>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</si>
  <si>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</si>
  <si>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</si>
  <si>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</si>
  <si>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</si>
  <si>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</si>
  <si>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</si>
  <si>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</si>
  <si>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</si>
  <si>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</si>
  <si>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</si>
  <si>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</si>
  <si>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</si>
  <si>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</si>
  <si>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</si>
  <si>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</si>
  <si>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</si>
  <si>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</si>
  <si>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</si>
  <si>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</si>
  <si>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</si>
  <si>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</si>
  <si>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</si>
  <si>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</si>
  <si>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</si>
  <si>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</si>
  <si>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</si>
  <si>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</si>
  <si>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</si>
  <si>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</si>
  <si>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</si>
  <si>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</si>
  <si>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</si>
  <si>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</si>
  <si>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</si>
  <si>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</si>
  <si>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</si>
  <si>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</si>
  <si>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</si>
  <si>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</si>
  <si>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</si>
  <si>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</si>
  <si>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</si>
  <si>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</si>
  <si>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</si>
  <si>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</si>
  <si>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</si>
  <si>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</si>
  <si>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</si>
  <si>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</si>
  <si>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</si>
  <si>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</si>
  <si>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</si>
  <si>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</si>
  <si>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</si>
  <si>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</si>
  <si>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</si>
  <si>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</si>
  <si>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</si>
  <si>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</si>
  <si>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</si>
  <si>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</si>
  <si>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</si>
  <si>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</si>
  <si>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</si>
  <si>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</si>
  <si>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</si>
  <si>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</si>
  <si>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</si>
  <si>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</si>
  <si>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</si>
  <si>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</si>
  <si>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</si>
  <si>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</si>
  <si>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</si>
  <si>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</si>
  <si>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</si>
  <si>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</si>
  <si>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</si>
  <si>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</si>
  <si>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</si>
  <si>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</si>
  <si>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</si>
  <si>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</si>
  <si>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</si>
  <si>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</si>
  <si>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</si>
  <si>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</si>
  <si>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</si>
  <si>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</si>
  <si>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</si>
  <si>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</si>
  <si>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</si>
  <si>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</si>
  <si>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</si>
  <si>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</si>
  <si>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</si>
  <si>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</si>
  <si>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</si>
  <si>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</si>
  <si>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</si>
  <si>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</si>
  <si>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</si>
  <si>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</si>
  <si>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</si>
  <si>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</si>
  <si>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</si>
  <si>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</si>
  <si>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</si>
  <si>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</si>
  <si>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</si>
  <si>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</si>
  <si>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</si>
  <si>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</si>
  <si>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</si>
  <si>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</si>
  <si>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</si>
  <si>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</si>
  <si>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</si>
  <si>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</si>
  <si>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</si>
  <si>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</si>
  <si>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</si>
  <si>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</si>
  <si>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</si>
  <si>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</si>
  <si>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</si>
  <si>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</si>
  <si>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</si>
  <si>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</si>
  <si>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</si>
  <si>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</si>
  <si>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</si>
  <si>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</si>
  <si>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</si>
  <si>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</si>
  <si>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</si>
  <si>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</si>
  <si>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</si>
  <si>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</si>
  <si>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</si>
  <si>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</si>
  <si>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</si>
  <si>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</si>
  <si>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</si>
  <si>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</si>
  <si>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</si>
  <si>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</si>
  <si>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</si>
  <si>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</si>
  <si>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</si>
  <si>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</si>
  <si>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</si>
  <si>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</si>
  <si>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</si>
  <si>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</si>
  <si>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</si>
  <si>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</si>
  <si>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</si>
  <si>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</si>
  <si>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</si>
  <si>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</si>
  <si>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</si>
  <si>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</si>
  <si>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</si>
  <si>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</si>
  <si>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</si>
  <si>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</si>
  <si>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</si>
  <si>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</si>
  <si>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</si>
  <si>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</si>
  <si>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</si>
  <si>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</si>
  <si>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</si>
  <si>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</si>
  <si>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</si>
  <si>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</si>
  <si>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</si>
  <si>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</si>
  <si>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</si>
  <si>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</si>
  <si>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</si>
  <si>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</si>
  <si>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</si>
  <si>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</si>
  <si>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</si>
  <si>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</si>
  <si>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</si>
  <si>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</si>
  <si>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</si>
  <si>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</si>
  <si>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</si>
  <si>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</si>
  <si>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</si>
  <si>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</si>
  <si>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</si>
  <si>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</si>
  <si>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</si>
  <si>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</si>
  <si>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</si>
  <si>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</si>
  <si>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</si>
  <si>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</si>
  <si>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</si>
  <si>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</si>
  <si>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</si>
  <si>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</si>
  <si>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</si>
  <si>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</si>
  <si>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</si>
  <si>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</si>
  <si>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</si>
  <si>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</si>
  <si>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</si>
  <si>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</si>
  <si>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</si>
  <si>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</si>
  <si>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</si>
  <si>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</si>
  <si>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</si>
  <si>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</si>
  <si>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</si>
  <si>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</si>
  <si>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</si>
  <si>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</si>
  <si>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</si>
  <si>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</si>
  <si>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</si>
  <si>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</si>
  <si>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</si>
  <si>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</si>
  <si>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</si>
  <si>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</si>
  <si>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</si>
  <si>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</si>
  <si>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</si>
  <si>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</si>
  <si>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</si>
  <si>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</si>
  <si>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</si>
  <si>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</si>
  <si>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</si>
  <si>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</si>
  <si>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</si>
  <si>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</si>
  <si>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</si>
  <si>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</si>
  <si>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</si>
  <si>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</si>
  <si>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</si>
  <si>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</si>
  <si>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</si>
  <si>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</si>
  <si>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</si>
  <si>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</si>
  <si>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</si>
  <si>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</si>
  <si>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</si>
  <si>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</si>
  <si>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</si>
  <si>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</si>
  <si>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</si>
  <si>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</si>
  <si>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</si>
  <si>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</si>
  <si>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</si>
  <si>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</si>
  <si>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</si>
  <si>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</si>
  <si>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</si>
  <si>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</si>
  <si>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</si>
  <si>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</si>
  <si>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</si>
  <si>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</si>
  <si>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</si>
  <si>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</si>
  <si>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</si>
  <si>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</si>
  <si>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</si>
  <si>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</si>
  <si>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</si>
  <si>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</si>
  <si>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</si>
  <si>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</si>
  <si>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</si>
  <si>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</si>
  <si>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</si>
  <si>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</si>
  <si>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</si>
  <si>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</si>
  <si>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</si>
  <si>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</si>
  <si>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</si>
  <si>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</si>
  <si>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</si>
  <si>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</si>
  <si>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</si>
  <si>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</si>
  <si>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</si>
  <si>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</si>
  <si>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</si>
  <si>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</si>
  <si>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</si>
  <si>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</si>
  <si>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</si>
  <si>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</si>
  <si>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</si>
  <si>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</si>
  <si>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</si>
  <si>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</si>
  <si>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</si>
  <si>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</si>
  <si>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</si>
  <si>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</si>
  <si>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</si>
  <si>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</si>
  <si>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</si>
  <si>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</si>
  <si>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</si>
  <si>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</si>
  <si>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</si>
  <si>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</si>
  <si>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</si>
  <si>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</si>
  <si>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</si>
  <si>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</si>
  <si>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</si>
  <si>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</si>
  <si>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</si>
  <si>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</si>
  <si>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</si>
  <si>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</si>
  <si>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</si>
  <si>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</si>
  <si>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</si>
  <si>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</si>
  <si>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</si>
  <si>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</si>
  <si>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</si>
  <si>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</si>
  <si>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</si>
  <si>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</si>
  <si>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</si>
  <si>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</si>
  <si>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</si>
  <si>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</si>
  <si>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</si>
  <si>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</si>
  <si>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</si>
  <si>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</si>
  <si>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</si>
  <si>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</si>
  <si>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</si>
  <si>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</si>
  <si>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</si>
  <si>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</si>
  <si>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</si>
  <si>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</si>
  <si>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</si>
  <si>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</si>
  <si>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</si>
  <si>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</si>
  <si>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</si>
  <si>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</si>
  <si>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</si>
  <si>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</si>
  <si>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</si>
  <si>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</si>
  <si>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</si>
  <si>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</si>
  <si>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</si>
  <si>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</si>
  <si>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</si>
  <si>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</si>
  <si>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</si>
  <si>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</si>
  <si>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</si>
  <si>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</si>
  <si>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</si>
  <si>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</si>
  <si>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</si>
  <si>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</si>
  <si>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</si>
  <si>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</si>
  <si>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</si>
  <si>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</si>
  <si>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</si>
  <si>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</si>
  <si>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</si>
  <si>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</si>
  <si>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</si>
  <si>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</si>
  <si>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</si>
  <si>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</si>
  <si>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</si>
  <si>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</si>
  <si>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</si>
  <si>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</si>
  <si>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</si>
  <si>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</si>
  <si>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</si>
  <si>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</si>
  <si>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</si>
  <si>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</si>
  <si>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</si>
  <si>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</si>
  <si>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</si>
  <si>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</si>
  <si>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</si>
  <si>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</si>
  <si>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</si>
  <si>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</si>
  <si>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</si>
  <si>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</si>
  <si>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</si>
  <si>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</si>
  <si>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</si>
  <si>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</si>
  <si>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</si>
  <si>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</si>
  <si>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</si>
  <si>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</si>
  <si>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</si>
  <si>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</si>
  <si>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</si>
  <si>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</si>
  <si>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</si>
  <si>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</si>
  <si>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</si>
  <si>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</si>
  <si>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</si>
  <si>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</si>
  <si>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</si>
  <si>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</si>
  <si>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</si>
  <si>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</si>
  <si>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</si>
  <si>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</si>
  <si>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</si>
  <si>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</si>
  <si>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</si>
  <si>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</si>
  <si>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</si>
  <si>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</si>
  <si>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</si>
  <si>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</si>
  <si>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</si>
  <si>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</si>
  <si>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</si>
  <si>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</si>
  <si>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</si>
  <si>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</si>
  <si>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</si>
  <si>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</si>
  <si>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</si>
  <si>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</si>
  <si>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</si>
  <si>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</si>
  <si>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</si>
  <si>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</si>
  <si>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</si>
  <si>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</si>
  <si>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</si>
  <si>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</si>
  <si>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</si>
  <si>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</si>
  <si>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</si>
  <si>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</si>
  <si>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</si>
  <si>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</si>
  <si>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</si>
  <si>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</si>
  <si>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</si>
  <si>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</si>
  <si>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</si>
  <si>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</si>
  <si>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</si>
  <si>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</si>
  <si>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</si>
  <si>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</si>
  <si>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</si>
  <si>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</si>
  <si>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</si>
  <si>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</si>
  <si>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</si>
  <si>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</si>
  <si>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</si>
  <si>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</si>
  <si>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</si>
  <si>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</si>
  <si>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</si>
  <si>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</si>
  <si>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</si>
  <si>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</si>
  <si>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</si>
  <si>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</si>
  <si>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</si>
  <si>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</si>
  <si>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</si>
  <si>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</si>
  <si>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</si>
  <si>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</si>
  <si>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</si>
  <si>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</si>
  <si>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</si>
  <si>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</si>
  <si>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</si>
  <si>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</si>
  <si>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</si>
  <si>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</si>
  <si>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</si>
  <si>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</si>
  <si>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</si>
  <si>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</si>
  <si>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</si>
  <si>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</si>
  <si>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</si>
  <si>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</si>
  <si>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</si>
  <si>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</si>
  <si>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</si>
  <si>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</si>
  <si>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</si>
  <si>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</si>
  <si>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</si>
  <si>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</si>
  <si>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</si>
  <si>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</si>
  <si>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</si>
  <si>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</si>
  <si>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</si>
  <si>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</si>
  <si>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</si>
  <si>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</si>
  <si>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</si>
  <si>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</si>
  <si>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</si>
  <si>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</si>
  <si>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</si>
  <si>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</si>
  <si>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</si>
  <si>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</si>
  <si>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</si>
  <si>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</si>
  <si>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</si>
  <si>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</si>
  <si>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</si>
  <si>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</si>
  <si>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</si>
  <si>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</si>
  <si>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</si>
  <si>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</si>
  <si>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</si>
  <si>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</si>
  <si>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</si>
  <si>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</si>
  <si>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</si>
  <si>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</si>
  <si>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</si>
  <si>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</si>
  <si>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</si>
  <si>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</si>
  <si>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</si>
  <si>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</si>
  <si>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</si>
  <si>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</si>
  <si>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</si>
  <si>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</si>
  <si>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</si>
  <si>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</si>
  <si>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</si>
  <si>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</si>
  <si>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</si>
  <si>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</si>
  <si>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</si>
  <si>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</si>
  <si>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</si>
  <si>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</si>
  <si>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</si>
  <si>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</si>
  <si>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</si>
  <si>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</si>
  <si>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</si>
  <si>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</si>
  <si>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</si>
  <si>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</si>
  <si>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</si>
  <si>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</si>
  <si>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</si>
  <si>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</si>
  <si>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</si>
  <si>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</si>
  <si>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</si>
  <si>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</si>
  <si>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</si>
  <si>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</si>
  <si>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</si>
  <si>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</si>
  <si>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</si>
  <si>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</si>
  <si>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</si>
  <si>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</si>
  <si>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</si>
  <si>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</si>
  <si>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</si>
  <si>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</si>
  <si>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</si>
  <si>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</si>
  <si>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</si>
  <si>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</si>
  <si>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</si>
  <si>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</si>
  <si>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</si>
  <si>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</si>
  <si>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</si>
  <si>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</si>
  <si>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</si>
  <si>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</si>
  <si>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</si>
  <si>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</si>
  <si>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</si>
  <si>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</si>
  <si>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</si>
  <si>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</si>
  <si>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</si>
  <si>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</si>
  <si>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</si>
  <si>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</si>
  <si>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</si>
  <si>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</si>
  <si>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</si>
  <si>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</si>
  <si>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</si>
  <si>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</si>
  <si>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</si>
  <si>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</si>
  <si>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</si>
  <si>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</si>
  <si>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</si>
  <si>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</si>
  <si>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</si>
  <si>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</si>
  <si>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</si>
  <si>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</si>
  <si>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</si>
  <si>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</si>
  <si>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</si>
  <si>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</si>
  <si>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</si>
  <si>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</si>
  <si>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</si>
  <si>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</si>
  <si>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</si>
  <si>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</si>
  <si>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</si>
  <si>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</si>
  <si>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</si>
  <si>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</si>
  <si>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</si>
  <si>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</si>
  <si>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</si>
  <si>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</si>
  <si>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</si>
  <si>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</si>
  <si>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</si>
  <si>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</si>
  <si>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</si>
  <si>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</si>
  <si>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</si>
  <si>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</si>
  <si>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</si>
  <si>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</si>
  <si>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</si>
  <si>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</si>
  <si>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</si>
  <si>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</si>
  <si>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</si>
  <si>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</si>
  <si>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</si>
  <si>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</si>
  <si>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</si>
  <si>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</si>
  <si>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</si>
  <si>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</si>
  <si>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</si>
  <si>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</si>
  <si>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</si>
  <si>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</si>
  <si>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</si>
  <si>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</si>
  <si>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</si>
  <si>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</si>
  <si>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</si>
  <si>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</si>
  <si>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</si>
  <si>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</si>
  <si>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</si>
  <si>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</si>
  <si>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</si>
  <si>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</si>
  <si>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</si>
  <si>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</si>
  <si>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</si>
  <si>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</si>
  <si>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</si>
  <si>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</si>
  <si>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</si>
  <si>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</si>
  <si>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</si>
  <si>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</si>
  <si>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</si>
  <si>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</si>
  <si>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</si>
  <si>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</si>
  <si>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</si>
  <si>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</si>
  <si>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</si>
  <si>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</si>
  <si>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</si>
  <si>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</si>
  <si>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</si>
  <si>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</si>
  <si>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</si>
  <si>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</si>
  <si>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</si>
  <si>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</si>
  <si>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</si>
  <si>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</si>
  <si>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</si>
  <si>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</si>
  <si>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</si>
  <si>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</si>
  <si>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</si>
  <si>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</si>
  <si>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</si>
  <si>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</si>
  <si>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</si>
  <si>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</si>
  <si>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</si>
  <si>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</si>
  <si>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</si>
  <si>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</si>
  <si>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</si>
  <si>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</si>
  <si>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</si>
  <si>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</si>
  <si>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</si>
  <si>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</si>
  <si>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</si>
  <si>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</si>
  <si>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</si>
  <si>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</si>
  <si>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</si>
  <si>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</si>
  <si>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</si>
  <si>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</si>
  <si>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</si>
  <si>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</si>
  <si>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</si>
  <si>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</si>
  <si>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</si>
  <si>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</si>
  <si>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</si>
  <si>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</si>
  <si>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</si>
  <si>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</si>
  <si>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</si>
  <si>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</si>
  <si>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</si>
  <si>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</si>
  <si>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</si>
  <si>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</si>
  <si>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</si>
  <si>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</si>
  <si>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</si>
  <si>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</si>
  <si>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</si>
  <si>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</si>
  <si>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</si>
  <si>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</si>
  <si>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</si>
  <si>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</si>
  <si>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</si>
  <si>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</si>
  <si>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</si>
  <si>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</si>
  <si>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</si>
  <si>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</si>
  <si>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</si>
  <si>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</si>
  <si>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</si>
  <si>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</si>
  <si>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</si>
  <si>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</si>
  <si>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</si>
  <si>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</si>
  <si>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</si>
  <si>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</si>
  <si>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</si>
  <si>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</si>
  <si>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</si>
  <si>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</si>
  <si>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</si>
  <si>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</si>
  <si>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</si>
  <si>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</si>
  <si>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</si>
  <si>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</si>
  <si>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</si>
  <si>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</si>
  <si>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</si>
  <si>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</si>
  <si>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</si>
  <si>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</si>
  <si>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</si>
  <si>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</si>
  <si>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</si>
  <si>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</si>
  <si>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</si>
  <si>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</si>
  <si>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</si>
  <si>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</si>
  <si>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</si>
  <si>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</si>
  <si>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</si>
  <si>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</si>
  <si>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</si>
  <si>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</si>
  <si>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</si>
  <si>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</si>
  <si>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</si>
  <si>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</si>
  <si>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</si>
  <si>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</si>
  <si>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</si>
  <si>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</si>
  <si>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</si>
  <si>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</si>
  <si>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</si>
  <si>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</si>
  <si>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</si>
  <si>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</si>
  <si>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</si>
  <si>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</si>
  <si>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</si>
  <si>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</si>
  <si>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</si>
  <si>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</si>
  <si>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</si>
  <si>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</si>
  <si>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</si>
  <si>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</si>
  <si>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</si>
  <si>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</si>
  <si>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</si>
  <si>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</si>
  <si>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</si>
  <si>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</si>
  <si>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</si>
  <si>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</si>
  <si>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</si>
  <si>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</si>
  <si>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</si>
  <si>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</si>
  <si>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</si>
  <si>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</si>
  <si>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</si>
  <si>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</si>
  <si>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</si>
  <si>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</si>
  <si>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</si>
  <si>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</si>
  <si>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</si>
  <si>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</si>
  <si>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</si>
  <si>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</si>
  <si>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</si>
  <si>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</si>
  <si>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</si>
  <si>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</si>
  <si>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</si>
  <si>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</si>
  <si>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</si>
  <si>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</si>
  <si>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</si>
  <si>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</si>
  <si>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</si>
  <si>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</si>
  <si>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</si>
  <si>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</si>
  <si>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</si>
  <si>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</si>
  <si>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</si>
  <si>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</si>
  <si>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</si>
  <si>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</si>
  <si>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</si>
  <si>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</si>
  <si>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</si>
  <si>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</si>
  <si>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</si>
  <si>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</si>
  <si>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</si>
  <si>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</si>
  <si>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</si>
  <si>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</si>
  <si>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</si>
  <si>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</si>
  <si>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</si>
  <si>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</si>
  <si>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</si>
  <si>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</si>
  <si>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</si>
  <si>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</si>
  <si>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</si>
  <si>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</si>
  <si>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</si>
  <si>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</si>
  <si>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</si>
  <si>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</si>
  <si>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</si>
  <si>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</si>
  <si>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</si>
  <si>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</si>
  <si>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</si>
  <si>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</si>
  <si>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</si>
  <si>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</si>
  <si>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</si>
  <si>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</si>
  <si>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</si>
  <si>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</si>
  <si>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</si>
  <si>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</si>
  <si>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</si>
  <si>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</si>
  <si>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</si>
  <si>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</si>
  <si>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</si>
  <si>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</si>
  <si>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</si>
  <si>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</si>
  <si>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</si>
  <si>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</si>
  <si>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</si>
  <si>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</si>
  <si>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</si>
  <si>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</si>
  <si>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</si>
  <si>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</si>
  <si>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</si>
  <si>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</si>
  <si>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</si>
  <si>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</si>
  <si>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</si>
  <si>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</si>
  <si>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</si>
  <si>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</si>
  <si>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</si>
  <si>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</si>
  <si>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</si>
  <si>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</si>
  <si>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</si>
  <si>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</si>
  <si>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</si>
  <si>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</si>
  <si>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</si>
  <si>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</si>
  <si>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</si>
  <si>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</si>
  <si>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</si>
  <si>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</si>
  <si>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</si>
  <si>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</si>
  <si>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</si>
  <si>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</si>
  <si>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</si>
  <si>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</si>
  <si>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</si>
  <si>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</si>
  <si>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</si>
  <si>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</si>
  <si>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</si>
  <si>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</si>
  <si>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</si>
  <si>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</si>
  <si>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</si>
  <si>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</si>
  <si>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</si>
  <si>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</si>
  <si>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</si>
  <si>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</si>
  <si>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</si>
  <si>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</si>
  <si>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</si>
  <si>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</si>
  <si>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</si>
  <si>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</si>
  <si>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</si>
  <si>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</si>
  <si>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</si>
  <si>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</si>
  <si>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</si>
  <si>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</si>
  <si>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</si>
  <si>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</si>
  <si>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</si>
  <si>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</si>
  <si>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</si>
  <si>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</si>
  <si>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</si>
  <si>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</si>
  <si>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</si>
  <si>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</si>
  <si>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</si>
  <si>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</si>
  <si>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</si>
  <si>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</si>
  <si>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</si>
  <si>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</si>
  <si>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</si>
  <si>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</si>
  <si>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</si>
  <si>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</si>
  <si>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</si>
  <si>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</si>
  <si>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</si>
  <si>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</si>
  <si>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</si>
  <si>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</si>
  <si>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</si>
  <si>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</si>
  <si>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</si>
  <si>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</si>
  <si>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</si>
  <si>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</si>
  <si>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</si>
  <si>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</si>
  <si>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</si>
  <si>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</si>
  <si>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</si>
  <si>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</si>
  <si>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</si>
  <si>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</si>
  <si>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</si>
  <si>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</si>
  <si>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</si>
  <si>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</si>
  <si>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</si>
  <si>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</si>
  <si>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</si>
  <si>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</si>
  <si>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</si>
  <si>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</si>
  <si>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</si>
  <si>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</si>
  <si>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</si>
  <si>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</si>
  <si>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</si>
  <si>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</si>
  <si>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</si>
  <si>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</si>
  <si>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</si>
  <si>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</si>
  <si>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</si>
  <si>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</si>
  <si>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</si>
  <si>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</si>
  <si>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</si>
  <si>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</si>
  <si>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</si>
  <si>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</si>
  <si>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</si>
  <si>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</si>
  <si>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</si>
  <si>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</si>
  <si>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</si>
  <si>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</si>
  <si>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</si>
  <si>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</si>
  <si>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</si>
  <si>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</si>
  <si>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</si>
  <si>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</si>
  <si>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</si>
  <si>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</si>
  <si>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</si>
  <si>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</si>
  <si>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</si>
  <si>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</si>
  <si>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</si>
  <si>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</si>
  <si>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</si>
  <si>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</si>
  <si>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</si>
  <si>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</si>
  <si>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</si>
  <si>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</si>
  <si>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</si>
  <si>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</si>
  <si>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</si>
  <si>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</si>
  <si>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</si>
  <si>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</si>
  <si>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</si>
  <si>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</si>
  <si>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</si>
  <si>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</si>
  <si>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</si>
  <si>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</si>
  <si>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</si>
  <si>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</si>
  <si>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</si>
  <si>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</si>
  <si>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</si>
  <si>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</si>
  <si>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</si>
  <si>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</si>
  <si>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</si>
  <si>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</si>
  <si>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</si>
  <si>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</si>
  <si>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</si>
  <si>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</si>
  <si>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</si>
  <si>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</si>
  <si>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</si>
  <si>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</si>
  <si>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</si>
  <si>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</si>
  <si>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</si>
  <si>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</si>
  <si>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</si>
  <si>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</si>
  <si>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</si>
  <si>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</si>
  <si>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</si>
  <si>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</si>
  <si>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</si>
  <si>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</si>
  <si>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</si>
  <si>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</si>
  <si>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</si>
  <si>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</si>
  <si>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</si>
  <si>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</si>
  <si>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</si>
  <si>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</si>
  <si>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</si>
  <si>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</si>
  <si>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</si>
  <si>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</si>
  <si>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</si>
  <si>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</si>
  <si>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</si>
  <si>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</si>
  <si>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</si>
  <si>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</si>
  <si>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</si>
  <si>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</si>
  <si>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</si>
  <si>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</si>
  <si>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</si>
  <si>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</si>
  <si>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</si>
  <si>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</si>
  <si>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</si>
  <si>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</si>
  <si>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</si>
  <si>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</si>
  <si>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</si>
  <si>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</si>
  <si>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</si>
  <si>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</si>
  <si>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</si>
  <si>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</si>
  <si>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</si>
  <si>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</si>
  <si>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</si>
  <si>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</si>
  <si>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</si>
  <si>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</si>
  <si>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</si>
  <si>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</si>
  <si>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</si>
  <si>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</si>
  <si>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</si>
  <si>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</si>
  <si>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</si>
  <si>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</si>
  <si>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</si>
  <si>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</si>
  <si>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</si>
  <si>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</si>
  <si>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</si>
  <si>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</si>
  <si>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</si>
  <si>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</si>
  <si>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</si>
  <si>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</si>
  <si>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</si>
  <si>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</si>
  <si>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</si>
  <si>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</si>
  <si>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</si>
  <si>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</si>
  <si>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</si>
  <si>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</si>
  <si>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</si>
  <si>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</si>
  <si>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</si>
  <si>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</si>
  <si>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</si>
  <si>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</si>
  <si>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</si>
  <si>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</si>
  <si>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</si>
  <si>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</si>
  <si>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</si>
  <si>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</si>
  <si>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</si>
  <si>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</si>
  <si>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</si>
  <si>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</si>
  <si>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</si>
  <si>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</si>
  <si>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</si>
  <si>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</si>
  <si>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</si>
  <si>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</si>
  <si>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</si>
  <si>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</si>
  <si>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</si>
  <si>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</si>
  <si>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</si>
  <si>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</si>
  <si>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</si>
  <si>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</si>
  <si>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</si>
  <si>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</si>
  <si>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</si>
  <si>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</si>
  <si>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</si>
  <si>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</si>
  <si>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</si>
  <si>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</si>
  <si>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</si>
  <si>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</si>
  <si>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</si>
  <si>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</si>
  <si>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</si>
  <si>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</si>
  <si>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</si>
  <si>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</si>
  <si>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</si>
  <si>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</si>
  <si>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</si>
  <si>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</si>
  <si>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</si>
  <si>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</si>
  <si>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</si>
  <si>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</si>
  <si>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</si>
  <si>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</si>
  <si>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</si>
  <si>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</si>
  <si>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</si>
  <si>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</si>
  <si>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</si>
  <si>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</si>
  <si>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</si>
  <si>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</si>
  <si>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</si>
  <si>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</si>
  <si>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</si>
  <si>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</si>
  <si>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</si>
  <si>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</si>
  <si>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</si>
  <si>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</si>
  <si>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</si>
  <si>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</si>
  <si>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</si>
  <si>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</si>
  <si>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</si>
  <si>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</si>
  <si>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</si>
  <si>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</si>
  <si>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</si>
  <si>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</si>
  <si>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</si>
  <si>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</si>
  <si>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</si>
  <si>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</si>
  <si>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</si>
  <si>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</si>
  <si>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</si>
  <si>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</si>
  <si>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</si>
  <si>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</si>
  <si>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</si>
  <si>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</si>
  <si>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</si>
  <si>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</si>
  <si>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</si>
  <si>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</si>
  <si>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</si>
  <si>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</si>
  <si>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</si>
  <si>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</si>
  <si>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</si>
  <si>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</si>
  <si>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</si>
  <si>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</si>
  <si>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</si>
  <si>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</si>
  <si>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</si>
  <si>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</si>
  <si>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</si>
  <si>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</si>
  <si>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</si>
  <si>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</si>
  <si>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</si>
  <si>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</si>
  <si>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</si>
  <si>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</si>
  <si>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</si>
  <si>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</si>
  <si>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</si>
  <si>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</si>
  <si>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</si>
  <si>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</si>
  <si>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</si>
  <si>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</si>
  <si>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</si>
  <si>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</si>
  <si>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</si>
  <si>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</si>
  <si>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</si>
  <si>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</si>
  <si>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</si>
  <si>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</si>
  <si>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</si>
  <si>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</si>
  <si>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</si>
  <si>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</si>
  <si>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</si>
  <si>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</si>
  <si>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</si>
  <si>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</si>
  <si>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</si>
  <si>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</si>
  <si>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</si>
  <si>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</si>
  <si>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</si>
  <si>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</si>
  <si>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</si>
  <si>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</si>
  <si>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</si>
  <si>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</si>
  <si>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</si>
  <si>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</si>
  <si>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</si>
  <si>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</si>
  <si>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</si>
  <si>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</si>
  <si>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</si>
  <si>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</si>
  <si>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</si>
  <si>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</si>
  <si>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</si>
  <si>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</si>
  <si>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</si>
  <si>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</si>
  <si>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</si>
  <si>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</si>
  <si>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</si>
  <si>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</si>
  <si>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</si>
  <si>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</si>
  <si>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</si>
  <si>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</si>
  <si>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</si>
  <si>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</si>
  <si>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</si>
  <si>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</si>
  <si>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</si>
  <si>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</si>
  <si>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</si>
  <si>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</si>
  <si>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</si>
  <si>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</si>
  <si>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</si>
  <si>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</si>
  <si>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</si>
  <si>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</si>
  <si>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</si>
  <si>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</si>
  <si>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</si>
  <si>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</si>
  <si>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</si>
  <si>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</si>
  <si>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</si>
  <si>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</si>
  <si>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</si>
  <si>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</si>
  <si>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</si>
  <si>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</si>
  <si>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</si>
  <si>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</si>
  <si>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</si>
  <si>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</si>
  <si>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</si>
  <si>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</si>
  <si>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</si>
  <si>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</si>
  <si>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</si>
  <si>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</si>
  <si>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</si>
  <si>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</si>
  <si>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</si>
  <si>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</si>
  <si>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</si>
  <si>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</si>
  <si>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</si>
  <si>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</si>
  <si>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</si>
  <si>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</si>
  <si>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</si>
  <si>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</si>
  <si>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</si>
  <si>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</si>
  <si>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</si>
  <si>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</si>
  <si>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</si>
  <si>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</si>
  <si>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</si>
  <si>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</si>
  <si>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</si>
  <si>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</si>
  <si>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</si>
  <si>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</si>
  <si>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</si>
  <si>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</si>
  <si>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</si>
  <si>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</si>
  <si>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</si>
  <si>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</si>
  <si>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</si>
  <si>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</si>
  <si>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</si>
  <si>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</si>
  <si>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</si>
  <si>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</si>
  <si>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</si>
  <si>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</si>
  <si>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</si>
  <si>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</si>
  <si>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</si>
  <si>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</si>
  <si>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</si>
  <si>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</si>
  <si>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</si>
  <si>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</si>
  <si>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</si>
  <si>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</si>
  <si>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</si>
  <si>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</si>
  <si>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</si>
  <si>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</si>
  <si>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</si>
  <si>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</si>
  <si>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</si>
  <si>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</si>
  <si>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</si>
  <si>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</si>
  <si>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</si>
  <si>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</si>
  <si>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</si>
  <si>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</si>
  <si>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</si>
  <si>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</si>
  <si>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</si>
  <si>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</si>
  <si>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</si>
  <si>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</si>
  <si>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</si>
  <si>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</si>
  <si>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</si>
  <si>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</si>
  <si>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</si>
  <si>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</si>
  <si>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</si>
  <si>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</si>
  <si>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</si>
  <si>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</si>
  <si>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</si>
  <si>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</si>
  <si>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</si>
  <si>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</si>
  <si>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</si>
  <si>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</si>
  <si>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</si>
  <si>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</si>
  <si>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</si>
  <si>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</si>
  <si>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</si>
  <si>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</si>
  <si>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</si>
  <si>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</si>
  <si>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</si>
  <si>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</si>
  <si>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</si>
  <si>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</si>
  <si>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</si>
  <si>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</si>
  <si>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</si>
  <si>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</si>
  <si>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</si>
  <si>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</si>
  <si>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</si>
  <si>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</si>
  <si>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</si>
  <si>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</si>
  <si>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</si>
  <si>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</si>
  <si>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</si>
  <si>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</si>
  <si>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</si>
  <si>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</si>
  <si>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</si>
  <si>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</si>
  <si>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</si>
  <si>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</si>
  <si>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</si>
  <si>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</si>
  <si>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</si>
  <si>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</si>
  <si>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</si>
  <si>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</si>
  <si>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</si>
  <si>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</si>
  <si>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</si>
  <si>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</si>
  <si>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</si>
  <si>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</si>
  <si>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</si>
  <si>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</si>
  <si>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</si>
  <si>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</si>
  <si>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</si>
  <si>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</si>
  <si>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</si>
  <si>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</si>
  <si>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</si>
  <si>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</si>
  <si>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</si>
  <si>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</si>
  <si>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</si>
  <si>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</si>
  <si>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</si>
  <si>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</si>
  <si>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</si>
  <si>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</si>
  <si>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</si>
  <si>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</si>
  <si>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</si>
  <si>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</si>
  <si>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</si>
  <si>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</si>
  <si>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</si>
  <si>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</si>
  <si>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</si>
  <si>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</si>
  <si>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</si>
  <si>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</si>
  <si>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</si>
  <si>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</si>
  <si>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</si>
  <si>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</si>
  <si>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</si>
  <si>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</si>
  <si>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</si>
  <si>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</si>
  <si>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</si>
  <si>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</si>
  <si>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</si>
  <si>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</si>
  <si>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</si>
  <si>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</si>
  <si>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</si>
  <si>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</si>
  <si>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</si>
  <si>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</si>
  <si>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</si>
  <si>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</si>
  <si>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</si>
  <si>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</si>
  <si>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</si>
  <si>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</si>
  <si>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</si>
  <si>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</si>
  <si>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</si>
  <si>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</si>
  <si>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</si>
  <si>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</si>
  <si>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</si>
  <si>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</si>
  <si>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</si>
  <si>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</si>
  <si>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</si>
  <si>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</si>
  <si>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</si>
  <si>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</si>
  <si>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</si>
  <si>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</si>
  <si>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</si>
  <si>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</si>
  <si>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</si>
  <si>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</si>
  <si>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</si>
  <si>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</si>
  <si>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</si>
  <si>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</si>
  <si>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</si>
  <si>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</si>
  <si>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</si>
  <si>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</si>
  <si>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</si>
  <si>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</si>
  <si>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</si>
  <si>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</si>
  <si>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</si>
  <si>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</si>
  <si>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</si>
  <si>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</si>
  <si>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</si>
  <si>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</si>
  <si>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</si>
  <si>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</si>
  <si>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</si>
  <si>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</si>
  <si>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</si>
  <si>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</si>
  <si>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</si>
  <si>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</si>
  <si>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</si>
  <si>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</si>
  <si>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</si>
  <si>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</si>
  <si>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</si>
  <si>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</si>
  <si>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</si>
  <si>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</si>
  <si>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</si>
  <si>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</si>
  <si>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</si>
  <si>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</si>
  <si>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</si>
  <si>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</si>
  <si>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</si>
  <si>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</si>
  <si>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</si>
  <si>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</si>
  <si>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</si>
  <si>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</si>
  <si>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</si>
  <si>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</si>
  <si>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</si>
  <si>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</si>
  <si>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</si>
  <si>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</si>
  <si>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</si>
  <si>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</si>
  <si>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</si>
  <si>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</si>
  <si>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</si>
  <si>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</si>
  <si>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</si>
  <si>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</si>
  <si>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</si>
  <si>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</si>
  <si>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</si>
  <si>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</si>
  <si>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</si>
  <si>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</si>
  <si>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</si>
  <si>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</si>
  <si>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</si>
  <si>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</si>
  <si>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</si>
  <si>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</si>
  <si>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</si>
  <si>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</si>
  <si>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</si>
  <si>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</si>
  <si>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</si>
  <si>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</si>
  <si>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</si>
  <si>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</si>
  <si>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</si>
  <si>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</si>
  <si>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</si>
  <si>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</si>
  <si>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</si>
  <si>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</si>
  <si>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</si>
  <si>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</si>
  <si>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</si>
  <si>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</si>
  <si>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</si>
  <si>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</si>
  <si>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</si>
  <si>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</si>
  <si>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</si>
  <si>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</si>
  <si>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</si>
  <si>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</si>
  <si>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</si>
  <si>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</si>
  <si>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</si>
  <si>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</si>
  <si>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</si>
  <si>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</si>
  <si>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</si>
  <si>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</si>
  <si>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</si>
  <si>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</si>
  <si>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</si>
  <si>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</si>
  <si>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</si>
  <si>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</si>
  <si>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</si>
  <si>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</si>
  <si>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</si>
  <si>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</si>
  <si>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</si>
  <si>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</si>
  <si>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</si>
  <si>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</si>
  <si>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</si>
  <si>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</si>
  <si>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</si>
  <si>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</si>
  <si>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</si>
  <si>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</si>
  <si>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</si>
  <si>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</si>
  <si>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</si>
  <si>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</si>
  <si>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</si>
  <si>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</si>
  <si>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</si>
  <si>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</si>
  <si>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</si>
  <si>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</si>
  <si>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</si>
  <si>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</si>
  <si>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</si>
  <si>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</si>
  <si>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</si>
  <si>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</si>
  <si>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</si>
  <si>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</si>
  <si>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</si>
  <si>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</si>
  <si>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</si>
  <si>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</si>
  <si>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</si>
  <si>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</si>
  <si>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</si>
  <si>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</si>
  <si>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</si>
  <si>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</si>
  <si>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</si>
  <si>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</si>
  <si>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</si>
  <si>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</si>
  <si>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</si>
  <si>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</si>
  <si>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</si>
  <si>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</si>
  <si>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</si>
  <si>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</si>
  <si>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</si>
  <si>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</si>
  <si>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</si>
  <si>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</si>
  <si>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</si>
  <si>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</si>
  <si>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</si>
  <si>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</si>
  <si>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</si>
  <si>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</si>
  <si>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</si>
  <si>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</si>
  <si>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</si>
  <si>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</si>
  <si>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</si>
  <si>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</si>
  <si>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</si>
  <si>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</si>
  <si>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</si>
  <si>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</si>
  <si>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</si>
  <si>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</si>
  <si>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</si>
  <si>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</si>
  <si>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</si>
  <si>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</si>
  <si>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</si>
  <si>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</si>
  <si>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</si>
  <si>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</si>
  <si>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</si>
  <si>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</si>
  <si>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</si>
  <si>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</si>
  <si>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</si>
  <si>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</si>
  <si>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</si>
  <si>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</si>
  <si>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</si>
  <si>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</si>
  <si>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</si>
  <si>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</si>
  <si>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</si>
  <si>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</si>
  <si>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</si>
  <si>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</si>
  <si>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</si>
  <si>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</si>
  <si>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</si>
  <si>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</si>
  <si>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</si>
  <si>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</si>
  <si>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</si>
  <si>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</si>
  <si>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</si>
  <si>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</si>
  <si>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</si>
  <si>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</si>
  <si>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</si>
  <si>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</si>
  <si>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</si>
  <si>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</si>
  <si>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</si>
  <si>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</si>
  <si>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</si>
  <si>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</si>
  <si>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</si>
  <si>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</si>
  <si>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</si>
  <si>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</si>
  <si>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</si>
  <si>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</si>
  <si>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</si>
  <si>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</si>
  <si>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</si>
  <si>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</si>
  <si>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</si>
  <si>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</si>
  <si>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</si>
  <si>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</si>
  <si>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</si>
  <si>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</si>
  <si>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</si>
  <si>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</si>
  <si>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</si>
  <si>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</si>
  <si>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</si>
  <si>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</si>
  <si>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</si>
  <si>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</si>
  <si>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</si>
  <si>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</si>
  <si>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</si>
  <si>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</si>
  <si>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</si>
  <si>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</si>
  <si>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</si>
  <si>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</si>
  <si>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</si>
  <si>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</si>
  <si>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</si>
  <si>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</si>
  <si>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</si>
  <si>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</si>
  <si>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</si>
  <si>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</si>
  <si>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</si>
  <si>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</si>
  <si>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</si>
  <si>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</si>
  <si>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</si>
  <si>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</si>
  <si>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</si>
  <si>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</si>
  <si>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</si>
  <si>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</si>
  <si>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</si>
  <si>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</si>
  <si>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</si>
  <si>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</si>
  <si>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</si>
  <si>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</si>
  <si>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</si>
  <si>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</si>
  <si>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</si>
  <si>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</si>
  <si>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</si>
  <si>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</si>
  <si>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</si>
  <si>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</si>
  <si>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</si>
  <si>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</si>
  <si>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</si>
  <si>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</si>
  <si>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</si>
  <si>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</si>
  <si>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</si>
  <si>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</si>
  <si>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</si>
  <si>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</si>
  <si>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</si>
  <si>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</si>
  <si>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</si>
  <si>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</si>
  <si>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</si>
  <si>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</si>
  <si>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</si>
  <si>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</si>
  <si>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</si>
  <si>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</si>
  <si>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</si>
  <si>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</si>
  <si>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</si>
  <si>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</si>
  <si>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</si>
  <si>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</si>
  <si>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</si>
  <si>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</si>
  <si>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</si>
  <si>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</si>
  <si>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</si>
  <si>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</si>
  <si>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</si>
  <si>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</si>
  <si>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</si>
  <si>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</si>
  <si>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</si>
  <si>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</si>
  <si>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</si>
  <si>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</si>
  <si>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</si>
  <si>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</si>
  <si>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</si>
  <si>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</si>
  <si>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</si>
  <si>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</si>
  <si>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</si>
  <si>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</si>
  <si>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</si>
  <si>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</si>
  <si>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</si>
  <si>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</si>
  <si>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</si>
  <si>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</si>
  <si>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</si>
  <si>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</si>
  <si>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</si>
  <si>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</si>
  <si>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</si>
  <si>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</si>
  <si>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</si>
  <si>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</si>
  <si>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</si>
  <si>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</si>
  <si>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</si>
  <si>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</si>
  <si>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</si>
  <si>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</si>
  <si>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</si>
  <si>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</si>
  <si>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</si>
  <si>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</si>
  <si>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</si>
  <si>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</si>
  <si>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</si>
  <si>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</si>
  <si>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</si>
  <si>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</si>
  <si>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</si>
  <si>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</si>
  <si>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</si>
  <si>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</si>
  <si>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</si>
  <si>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</si>
  <si>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</si>
  <si>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</si>
  <si>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</si>
  <si>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</si>
  <si>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</si>
  <si>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</si>
  <si>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</si>
  <si>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</si>
  <si>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</si>
  <si>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</si>
  <si>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</si>
  <si>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</si>
  <si>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</si>
  <si>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</si>
  <si>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</si>
  <si>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</si>
  <si>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</si>
  <si>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</si>
  <si>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</si>
  <si>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</si>
  <si>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</si>
  <si>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</si>
  <si>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</si>
  <si>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</si>
  <si>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</si>
  <si>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</si>
  <si>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</si>
  <si>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</si>
  <si>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</si>
  <si>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</si>
  <si>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</si>
  <si>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</si>
  <si>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</si>
  <si>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</si>
  <si>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</si>
  <si>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</si>
  <si>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</si>
  <si>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</si>
  <si>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</si>
  <si>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</si>
  <si>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</si>
  <si>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</si>
  <si>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</si>
  <si>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</si>
  <si>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</si>
  <si>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</si>
  <si>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</si>
  <si>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</si>
  <si>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</si>
  <si>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</si>
  <si>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</si>
  <si>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</si>
  <si>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</si>
  <si>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</si>
  <si>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</si>
  <si>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</si>
  <si>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</si>
  <si>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</si>
  <si>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</si>
  <si>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</si>
  <si>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</si>
  <si>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</si>
  <si>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</si>
  <si>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</si>
  <si>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</si>
  <si>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</si>
  <si>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</si>
  <si>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</si>
  <si>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</si>
  <si>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</si>
  <si>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</si>
  <si>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</si>
  <si>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</si>
  <si>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</si>
  <si>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</si>
  <si>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</si>
  <si>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</si>
  <si>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</si>
  <si>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</si>
  <si>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</si>
  <si>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</si>
  <si>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</si>
  <si>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</si>
  <si>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</si>
  <si>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</si>
  <si>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</si>
  <si>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</si>
  <si>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</si>
  <si>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</si>
  <si>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</si>
  <si>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</si>
  <si>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</si>
  <si>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</si>
  <si>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</si>
  <si>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</si>
  <si>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</si>
  <si>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</si>
  <si>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</si>
  <si>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</si>
  <si>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</si>
  <si>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</si>
  <si>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</si>
  <si>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</si>
  <si>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</si>
  <si>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</si>
  <si>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</si>
  <si>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</si>
  <si>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</si>
  <si>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</si>
  <si>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</si>
  <si>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</si>
  <si>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</si>
  <si>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</si>
  <si>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</si>
  <si>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</si>
  <si>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</si>
  <si>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</si>
  <si>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</si>
  <si>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</si>
  <si>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</si>
  <si>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</si>
  <si>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</si>
  <si>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</si>
  <si>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</si>
  <si>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</si>
  <si>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</si>
  <si>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</si>
  <si>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</si>
  <si>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</si>
  <si>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</si>
  <si>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</si>
  <si>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</si>
  <si>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</si>
  <si>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</si>
  <si>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</si>
  <si>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</si>
  <si>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</si>
  <si>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</si>
  <si>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</si>
  <si>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</si>
  <si>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</si>
  <si>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</si>
  <si>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</si>
  <si>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</si>
  <si>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</si>
  <si>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</si>
  <si>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</si>
  <si>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</si>
  <si>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</si>
  <si>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</si>
  <si>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</si>
  <si>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</si>
  <si>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</si>
  <si>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</si>
  <si>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</si>
  <si>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</si>
  <si>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</si>
  <si>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</si>
  <si>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</si>
  <si>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</si>
  <si>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</si>
  <si>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</si>
  <si>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</si>
  <si>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</si>
  <si>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</si>
  <si>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</si>
  <si>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</si>
  <si>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</si>
  <si>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</si>
  <si>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</si>
  <si>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</si>
  <si>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</si>
  <si>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</si>
  <si>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</si>
  <si>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</si>
  <si>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</si>
  <si>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</si>
  <si>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</si>
  <si>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</si>
  <si>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</si>
  <si>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</si>
  <si>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</si>
  <si>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</si>
  <si>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</si>
  <si>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</si>
  <si>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</si>
  <si>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</si>
  <si>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</si>
  <si>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</si>
  <si>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</si>
  <si>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</si>
  <si>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</si>
  <si>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</si>
  <si>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</si>
  <si>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</si>
  <si>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</si>
  <si>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</si>
  <si>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</si>
  <si>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</si>
  <si>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</si>
  <si>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</si>
  <si>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</si>
  <si>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</si>
  <si>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</si>
  <si>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</si>
  <si>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</si>
  <si>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</si>
  <si>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</si>
  <si>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</si>
  <si>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</si>
  <si>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</si>
  <si>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</si>
  <si>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</si>
  <si>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</si>
  <si>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</si>
  <si>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</si>
  <si>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</si>
  <si>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</si>
  <si>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</si>
  <si>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</si>
  <si>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</si>
  <si>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</si>
  <si>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</si>
  <si>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</si>
  <si>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</si>
  <si>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</si>
  <si>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</si>
  <si>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</si>
  <si>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</si>
  <si>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</si>
  <si>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</si>
  <si>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</si>
  <si>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</si>
  <si>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</si>
  <si>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</si>
  <si>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</si>
  <si>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</si>
  <si>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</si>
  <si>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</si>
  <si>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</si>
  <si>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</si>
  <si>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</si>
  <si>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</si>
  <si>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</si>
  <si>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</si>
  <si>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</si>
  <si>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</si>
  <si>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</si>
  <si>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</si>
  <si>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</si>
  <si>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</si>
  <si>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</si>
  <si>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</si>
  <si>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</si>
  <si>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</si>
  <si>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</si>
  <si>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</si>
  <si>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</si>
  <si>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</si>
  <si>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</si>
  <si>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</si>
  <si>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</si>
  <si>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</si>
  <si>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</si>
  <si>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</si>
  <si>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</si>
  <si>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</si>
  <si>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</si>
  <si>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</si>
  <si>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</si>
  <si>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</si>
  <si>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</si>
  <si>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</si>
  <si>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</si>
  <si>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</si>
  <si>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</si>
  <si>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</si>
  <si>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</si>
  <si>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</si>
  <si>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</si>
  <si>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</si>
  <si>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</si>
  <si>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</si>
  <si>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</si>
  <si>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</si>
  <si>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</si>
  <si>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</si>
  <si>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</si>
  <si>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</si>
  <si>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</si>
  <si>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</si>
  <si>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</si>
  <si>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</si>
  <si>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</si>
  <si>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</si>
  <si>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</si>
  <si>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</si>
  <si>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</si>
  <si>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</si>
  <si>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</si>
  <si>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</si>
  <si>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</si>
  <si>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</si>
  <si>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</si>
  <si>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</si>
  <si>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</si>
  <si>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</si>
  <si>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</si>
  <si>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</si>
  <si>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</si>
  <si>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</si>
  <si>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</si>
  <si>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</si>
  <si>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</si>
  <si>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</si>
  <si>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</si>
  <si>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</si>
  <si>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</si>
  <si>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</si>
  <si>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</si>
  <si>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</si>
  <si>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</si>
  <si>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</si>
  <si>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</si>
  <si>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</si>
  <si>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</si>
  <si>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</si>
  <si>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</si>
  <si>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</si>
  <si>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</si>
  <si>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</si>
  <si>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</si>
  <si>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</si>
  <si>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</si>
  <si>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</si>
  <si>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</si>
  <si>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</si>
  <si>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</si>
  <si>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</si>
  <si>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</si>
  <si>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</si>
  <si>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</si>
  <si>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</si>
  <si>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</si>
  <si>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</si>
  <si>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</si>
  <si>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</si>
  <si>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</si>
  <si>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</si>
  <si>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</si>
  <si>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</si>
  <si>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</si>
  <si>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</si>
  <si>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</si>
  <si>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</si>
  <si>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</si>
  <si>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</si>
  <si>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</si>
  <si>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</si>
  <si>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</si>
  <si>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</si>
  <si>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</si>
  <si>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</si>
  <si>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</si>
  <si>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</si>
  <si>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</si>
  <si>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</si>
  <si>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</si>
  <si>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</si>
  <si>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</si>
  <si>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</si>
  <si>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</si>
  <si>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</si>
  <si>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</si>
  <si>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</si>
  <si>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</si>
  <si>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</si>
  <si>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</si>
  <si>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</si>
  <si>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</si>
  <si>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</si>
  <si>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</si>
  <si>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</si>
  <si>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</si>
  <si>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</si>
  <si>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</si>
  <si>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</si>
  <si>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</si>
  <si>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</si>
  <si>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</si>
  <si>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</si>
  <si>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</si>
  <si>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</si>
  <si>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</si>
  <si>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</si>
  <si>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</si>
  <si>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</si>
  <si>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</si>
  <si>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</si>
  <si>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</si>
  <si>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</si>
  <si>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</si>
  <si>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</si>
  <si>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</si>
  <si>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</si>
  <si>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</si>
  <si>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</si>
  <si>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</si>
  <si>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</si>
  <si>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</si>
  <si>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</si>
  <si>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</si>
  <si>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</si>
  <si>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</si>
  <si>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</si>
  <si>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</si>
  <si>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</si>
  <si>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</si>
  <si>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</si>
  <si>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</si>
  <si>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</si>
  <si>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</si>
  <si>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</si>
  <si>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</si>
  <si>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</si>
  <si>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</si>
  <si>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</si>
  <si>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</si>
  <si>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</si>
  <si>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</si>
  <si>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</si>
  <si>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</si>
  <si>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</si>
  <si>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</si>
  <si>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</si>
  <si>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</si>
  <si>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</si>
  <si>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</si>
  <si>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</si>
  <si>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</si>
  <si>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</si>
  <si>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</si>
  <si>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</si>
  <si>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</si>
  <si>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</si>
  <si>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</si>
  <si>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</si>
  <si>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</si>
  <si>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</si>
  <si>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</si>
  <si>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</si>
  <si>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</si>
  <si>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</si>
  <si>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</si>
  <si>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</si>
  <si>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</si>
  <si>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</si>
  <si>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</si>
  <si>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</si>
  <si>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</si>
  <si>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</si>
  <si>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</si>
  <si>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</si>
  <si>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</si>
  <si>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</si>
  <si>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</si>
  <si>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</si>
  <si>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</si>
  <si>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</si>
  <si>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</si>
  <si>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</si>
  <si>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</si>
  <si>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</si>
  <si>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</si>
  <si>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</si>
  <si>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</si>
  <si>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</si>
  <si>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</si>
  <si>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</si>
  <si>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</si>
  <si>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</si>
  <si>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</si>
  <si>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</si>
  <si>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</si>
  <si>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</si>
  <si>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</si>
  <si>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</si>
  <si>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</si>
  <si>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</si>
  <si>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</si>
  <si>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</si>
  <si>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</si>
  <si>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</si>
  <si>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</si>
  <si>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</si>
  <si>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</si>
  <si>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</si>
  <si>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</si>
  <si>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</si>
  <si>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</si>
  <si>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</si>
  <si>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</si>
  <si>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</si>
  <si>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</si>
  <si>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</si>
  <si>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</si>
  <si>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</si>
  <si>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</si>
  <si>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</si>
  <si>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</si>
  <si>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</si>
  <si>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</si>
  <si>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</si>
  <si>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</si>
  <si>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</si>
  <si>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</si>
  <si>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</si>
  <si>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</si>
  <si>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</si>
  <si>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</si>
  <si>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</si>
  <si>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</si>
  <si>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</si>
  <si>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</si>
  <si>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</si>
  <si>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</si>
  <si>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</si>
  <si>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</si>
  <si>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</si>
  <si>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</si>
  <si>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</si>
  <si>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</si>
  <si>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</si>
  <si>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</si>
  <si>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</si>
  <si>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</si>
  <si>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</si>
  <si>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</si>
  <si>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</si>
  <si>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</si>
  <si>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</si>
  <si>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</si>
  <si>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</si>
  <si>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</si>
  <si>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</si>
  <si>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</si>
  <si>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</si>
  <si>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</si>
  <si>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</si>
  <si>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</si>
  <si>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</si>
  <si>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</si>
  <si>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</si>
  <si>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</si>
  <si>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</si>
  <si>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</si>
  <si>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</si>
  <si>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</si>
  <si>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</si>
  <si>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</si>
  <si>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</si>
  <si>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</si>
  <si>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</si>
  <si>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</si>
  <si>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</si>
  <si>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</si>
  <si>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</si>
  <si>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</si>
  <si>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</si>
  <si>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</si>
  <si>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</si>
  <si>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</si>
  <si>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</si>
  <si>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</si>
  <si>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</si>
  <si>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</si>
  <si>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</si>
  <si>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</si>
  <si>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</si>
  <si>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</si>
  <si>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</si>
  <si>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</si>
  <si>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</si>
  <si>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</si>
  <si>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</si>
  <si>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</si>
  <si>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</si>
  <si>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</si>
  <si>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</si>
  <si>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</si>
  <si>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</si>
  <si>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</si>
  <si>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</si>
  <si>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</si>
  <si>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</si>
  <si>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</si>
  <si>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</si>
  <si>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</si>
  <si>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</si>
  <si>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</si>
  <si>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</si>
  <si>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</si>
  <si>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</si>
  <si>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</si>
  <si>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</si>
  <si>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</si>
  <si>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</si>
  <si>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</si>
  <si>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</si>
  <si>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</si>
  <si>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</si>
  <si>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</si>
  <si>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</si>
  <si>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</si>
  <si>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</si>
  <si>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</si>
  <si>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</si>
  <si>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</si>
  <si>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</si>
  <si>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</si>
  <si>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</si>
  <si>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</si>
  <si>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</si>
  <si>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</si>
  <si>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</si>
  <si>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</si>
  <si>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</si>
  <si>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</si>
  <si>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</si>
  <si>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</si>
  <si>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</si>
  <si>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</si>
  <si>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</si>
  <si>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</si>
  <si>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</si>
  <si>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</si>
  <si>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</si>
  <si>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</si>
  <si>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</si>
  <si>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</si>
  <si>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</si>
  <si>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</si>
  <si>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</si>
  <si>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</si>
  <si>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</si>
  <si>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</si>
  <si>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</si>
  <si>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</si>
  <si>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</si>
  <si>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</si>
  <si>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</si>
  <si>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</si>
  <si>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</si>
  <si>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</si>
  <si>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</si>
  <si>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</si>
  <si>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</si>
  <si>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</si>
  <si>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</si>
  <si>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</si>
  <si>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</si>
  <si>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</si>
  <si>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</si>
  <si>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</si>
  <si>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</si>
  <si>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</si>
  <si>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</si>
  <si>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</si>
  <si>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</si>
  <si>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</si>
  <si>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</si>
  <si>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</si>
  <si>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</si>
  <si>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</si>
  <si>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</si>
  <si>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</si>
  <si>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</si>
  <si>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</si>
  <si>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</si>
  <si>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</si>
  <si>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</si>
  <si>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</si>
  <si>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</si>
  <si>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</si>
  <si>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</si>
  <si>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</si>
  <si>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</si>
  <si>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</si>
  <si>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</si>
  <si>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</si>
  <si>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</si>
  <si>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</si>
  <si>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</si>
  <si>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</si>
  <si>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</si>
  <si>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</si>
  <si>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</si>
  <si>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</si>
  <si>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</si>
  <si>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</si>
  <si>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</si>
  <si>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</si>
  <si>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</si>
  <si>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</si>
  <si>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</si>
  <si>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</si>
  <si>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</si>
  <si>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</si>
  <si>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</si>
  <si>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</si>
  <si>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</si>
  <si>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</si>
  <si>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</si>
  <si>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</si>
  <si>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</si>
  <si>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</si>
  <si>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</si>
  <si>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</si>
  <si>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</si>
  <si>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</si>
  <si>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</si>
  <si>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</si>
  <si>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</si>
  <si>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</si>
  <si>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</si>
  <si>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</si>
  <si>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</si>
  <si>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</si>
  <si>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</si>
  <si>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</si>
  <si>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</si>
  <si>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</si>
  <si>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</si>
  <si>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</si>
  <si>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</si>
  <si>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</si>
  <si>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</si>
  <si>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</si>
  <si>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</si>
  <si>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</si>
  <si>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</si>
  <si>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</si>
  <si>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</si>
  <si>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</si>
  <si>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</si>
  <si>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</si>
  <si>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</si>
  <si>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</si>
  <si>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</si>
  <si>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</si>
  <si>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</si>
  <si>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</si>
  <si>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</si>
  <si>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</si>
  <si>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</si>
  <si>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</si>
  <si>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</si>
  <si>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</si>
  <si>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</si>
  <si>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</si>
  <si>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</si>
  <si>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</si>
  <si>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</si>
  <si>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</si>
  <si>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</si>
  <si>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</si>
  <si>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</si>
  <si>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</si>
  <si>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</si>
  <si>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</si>
  <si>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</si>
  <si>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</si>
  <si>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</si>
  <si>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</si>
  <si>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</si>
  <si>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</si>
  <si>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</si>
  <si>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</si>
  <si>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</si>
  <si>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</si>
  <si>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</si>
  <si>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</si>
  <si>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</si>
  <si>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</si>
  <si>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</si>
  <si>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</si>
  <si>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</si>
  <si>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</si>
  <si>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</si>
  <si>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</si>
  <si>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</si>
  <si>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</si>
  <si>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</si>
  <si>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</si>
  <si>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</si>
  <si>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</si>
  <si>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</si>
  <si>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</si>
  <si>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</si>
  <si>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</si>
  <si>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</si>
  <si>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</si>
  <si>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</si>
  <si>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</si>
  <si>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</si>
  <si>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</si>
  <si>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</si>
  <si>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</si>
  <si>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</si>
  <si>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</si>
  <si>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</si>
  <si>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</si>
  <si>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</si>
  <si>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</si>
  <si>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</si>
  <si>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</si>
  <si>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</si>
  <si>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</si>
  <si>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</si>
  <si>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</si>
  <si>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</si>
  <si>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</si>
  <si>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</si>
  <si>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</si>
  <si>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</si>
  <si>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</si>
  <si>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</si>
  <si>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</si>
  <si>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</si>
  <si>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</si>
  <si>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</si>
  <si>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</si>
  <si>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</si>
  <si>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</si>
  <si>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</si>
  <si>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</si>
  <si>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</si>
  <si>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</si>
  <si>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</si>
  <si>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</si>
  <si>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</si>
  <si>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</si>
  <si>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</si>
  <si>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</si>
  <si>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</si>
  <si>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</si>
  <si>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</si>
  <si>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</si>
  <si>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</si>
  <si>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</si>
  <si>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</si>
  <si>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</si>
  <si>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</si>
  <si>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</si>
  <si>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</si>
  <si>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</si>
  <si>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</si>
  <si>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</si>
  <si>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</si>
  <si>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</si>
  <si>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</si>
  <si>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</si>
  <si>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</si>
  <si>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</si>
  <si>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</si>
  <si>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</si>
  <si>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</si>
  <si>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</si>
  <si>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</si>
  <si>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</si>
  <si>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</si>
  <si>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</si>
  <si>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</si>
  <si>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</si>
  <si>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</si>
  <si>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</si>
  <si>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</si>
  <si>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</si>
  <si>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</si>
  <si>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</si>
  <si>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</si>
  <si>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</si>
  <si>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</si>
  <si>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</si>
  <si>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</si>
  <si>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</si>
  <si>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</si>
  <si>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</si>
  <si>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</si>
  <si>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</si>
  <si>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</si>
  <si>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</si>
  <si>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</si>
  <si>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</si>
  <si>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</si>
  <si>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</si>
  <si>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</si>
  <si>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</si>
  <si>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</si>
  <si>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</si>
  <si>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</si>
  <si>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</si>
  <si>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</si>
  <si>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</si>
  <si>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</si>
  <si>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</si>
  <si>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</si>
  <si>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</si>
  <si>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</si>
  <si>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</si>
  <si>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</si>
  <si>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</si>
  <si>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</si>
  <si>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</si>
  <si>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</si>
  <si>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</si>
  <si>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</si>
  <si>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</si>
  <si>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</si>
  <si>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</si>
  <si>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</si>
  <si>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</si>
  <si>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</si>
  <si>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</si>
  <si>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</si>
  <si>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</si>
  <si>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</si>
  <si>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</si>
  <si>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</si>
  <si>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</si>
  <si>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</si>
  <si>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</si>
  <si>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</si>
  <si>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</si>
  <si>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</si>
  <si>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</si>
  <si>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</si>
  <si>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</si>
  <si>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</si>
  <si>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</si>
  <si>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</si>
  <si>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</si>
  <si>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</si>
  <si>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</si>
  <si>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</si>
  <si>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</si>
  <si>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</si>
  <si>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</si>
  <si>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</si>
  <si>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</si>
  <si>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</si>
  <si>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</si>
  <si>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</si>
  <si>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</si>
  <si>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</si>
  <si>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</si>
  <si>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</si>
  <si>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</si>
  <si>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</si>
  <si>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</si>
  <si>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</si>
  <si>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</si>
  <si>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</si>
  <si>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</si>
  <si>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</si>
  <si>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</si>
  <si>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</si>
  <si>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</si>
  <si>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</si>
  <si>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</si>
  <si>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</si>
  <si>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</si>
  <si>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</si>
  <si>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</si>
  <si>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</si>
  <si>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</si>
  <si>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</si>
  <si>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</si>
  <si>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</si>
  <si>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</si>
  <si>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</si>
  <si>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</si>
  <si>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</si>
  <si>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</si>
  <si>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</si>
  <si>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</si>
  <si>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</si>
  <si>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</si>
  <si>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</si>
  <si>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</si>
  <si>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</si>
  <si>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</si>
  <si>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</si>
  <si>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</si>
  <si>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</si>
  <si>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</si>
  <si>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</si>
  <si>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</si>
  <si>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</si>
  <si>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</si>
  <si>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</si>
  <si>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</si>
  <si>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</si>
  <si>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</si>
  <si>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</si>
  <si>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</si>
  <si>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</si>
  <si>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</si>
  <si>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</si>
  <si>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</si>
  <si>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</si>
  <si>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</si>
  <si>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</si>
  <si>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</si>
  <si>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</si>
  <si>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</si>
  <si>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</si>
  <si>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</si>
  <si>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</si>
  <si>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</si>
  <si>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</si>
  <si>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</si>
  <si>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</si>
  <si>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</si>
  <si>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</si>
  <si>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</si>
  <si>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</si>
  <si>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</si>
  <si>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</si>
  <si>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</si>
  <si>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</si>
  <si>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</si>
  <si>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</si>
  <si>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</si>
  <si>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</si>
  <si>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</si>
  <si>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</si>
  <si>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</si>
  <si>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</si>
  <si>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</si>
  <si>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</si>
  <si>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</si>
  <si>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</si>
  <si>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</si>
  <si>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</si>
  <si>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</si>
  <si>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</si>
  <si>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</si>
  <si>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</si>
  <si>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</si>
  <si>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</si>
  <si>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</si>
  <si>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</si>
  <si>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</si>
  <si>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</si>
  <si>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</si>
  <si>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</si>
  <si>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</si>
  <si>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</si>
  <si>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</si>
  <si>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</si>
  <si>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</si>
  <si>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</si>
  <si>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</si>
  <si>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</si>
  <si>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</si>
  <si>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</si>
  <si>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</si>
  <si>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</si>
  <si>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</si>
  <si>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</si>
  <si>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</si>
  <si>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</si>
  <si>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</si>
  <si>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</si>
  <si>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</si>
  <si>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</si>
  <si>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</si>
  <si>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</si>
  <si>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</si>
  <si>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</si>
  <si>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</si>
  <si>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</si>
  <si>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</si>
  <si>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</si>
  <si>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</si>
  <si>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</si>
  <si>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</si>
  <si>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</si>
  <si>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</si>
  <si>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</si>
  <si>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</si>
  <si>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</si>
  <si>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</si>
  <si>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</si>
  <si>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</si>
  <si>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</si>
  <si>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</si>
  <si>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</si>
  <si>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</si>
  <si>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</si>
  <si>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</si>
  <si>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</si>
  <si>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</si>
  <si>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</si>
  <si>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</si>
  <si>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</si>
  <si>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</si>
  <si>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</si>
  <si>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</si>
  <si>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</si>
  <si>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</si>
  <si>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</si>
  <si>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</si>
  <si>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</si>
  <si>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</si>
  <si>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</si>
  <si>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</si>
  <si>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</si>
  <si>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</si>
  <si>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</si>
  <si>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</si>
  <si>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</si>
  <si>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</si>
  <si>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</si>
  <si>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</si>
  <si>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</si>
  <si>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</si>
  <si>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</si>
  <si>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</si>
  <si>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</si>
  <si>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</si>
  <si>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</si>
  <si>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</si>
  <si>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</si>
  <si>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</si>
  <si>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</si>
  <si>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</si>
  <si>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</si>
  <si>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</si>
  <si>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</si>
  <si>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</si>
  <si>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</si>
  <si>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</si>
  <si>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</si>
  <si>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</si>
  <si>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</si>
  <si>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</si>
  <si>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</si>
  <si>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</si>
  <si>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</si>
  <si>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</si>
  <si>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</si>
  <si>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</si>
  <si>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</si>
  <si>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</si>
  <si>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</si>
  <si>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</si>
  <si>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</si>
  <si>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</si>
  <si>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</si>
  <si>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</si>
  <si>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</si>
  <si>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</si>
  <si>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</si>
  <si>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</si>
  <si>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</si>
  <si>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</si>
  <si>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</si>
  <si>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</si>
  <si>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</si>
  <si>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</si>
  <si>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</si>
  <si>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</si>
  <si>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</si>
  <si>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</si>
  <si>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</si>
  <si>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</si>
  <si>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</si>
  <si>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</si>
  <si>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</si>
  <si>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</si>
  <si>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</si>
  <si>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</si>
  <si>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</si>
  <si>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</si>
  <si>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</si>
  <si>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</si>
  <si>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</si>
  <si>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</si>
  <si>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</si>
  <si>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</si>
  <si>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</si>
  <si>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</si>
  <si>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</si>
  <si>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</si>
  <si>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</si>
  <si>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</si>
  <si>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</si>
  <si>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</si>
  <si>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</si>
  <si>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</si>
  <si>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</si>
  <si>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</si>
  <si>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</si>
  <si>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</si>
  <si>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</si>
  <si>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</si>
  <si>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</si>
  <si>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</si>
  <si>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</si>
  <si>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</si>
  <si>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</si>
  <si>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</si>
  <si>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</si>
  <si>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</si>
  <si>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</si>
  <si>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</si>
  <si>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</si>
  <si>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</si>
  <si>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</si>
  <si>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</si>
  <si>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</si>
  <si>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</si>
  <si>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</si>
  <si>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</si>
  <si>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</si>
  <si>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</si>
  <si>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</si>
  <si>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</si>
  <si>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</si>
  <si>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</si>
  <si>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</si>
  <si>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</si>
  <si>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</si>
  <si>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</si>
  <si>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</si>
  <si>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</si>
  <si>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</si>
  <si>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</si>
  <si>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</si>
  <si>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</si>
  <si>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</si>
  <si>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</si>
  <si>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</si>
  <si>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</si>
  <si>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</si>
  <si>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</si>
  <si>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</si>
  <si>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</si>
  <si>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</si>
  <si>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</si>
  <si>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</si>
  <si>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</si>
  <si>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</si>
  <si>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</si>
  <si>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</si>
  <si>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</si>
  <si>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</si>
  <si>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</si>
  <si>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</si>
  <si>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</si>
  <si>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</si>
  <si>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</si>
  <si>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</si>
  <si>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</si>
  <si>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</si>
  <si>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</si>
  <si>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</si>
  <si>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</si>
  <si>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</si>
  <si>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</si>
  <si>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</si>
  <si>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</si>
  <si>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</si>
  <si>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</si>
  <si>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</si>
  <si>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</si>
  <si>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</si>
  <si>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</si>
  <si>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</si>
  <si>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</si>
  <si>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</si>
  <si>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</si>
  <si>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</si>
  <si>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</si>
  <si>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</si>
  <si>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</si>
  <si>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</si>
  <si>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</si>
  <si>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</si>
  <si>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</si>
  <si>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</si>
  <si>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</si>
  <si>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</si>
  <si>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</si>
  <si>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</si>
  <si>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</si>
  <si>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</si>
  <si>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</si>
  <si>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</si>
  <si>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</si>
  <si>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</si>
  <si>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</si>
  <si>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</si>
  <si>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</si>
  <si>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</si>
  <si>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</si>
  <si>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</si>
  <si>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</si>
  <si>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</si>
  <si>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</si>
  <si>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</si>
  <si>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</si>
  <si>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</si>
  <si>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</si>
  <si>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</si>
  <si>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</si>
  <si>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</si>
  <si>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</si>
  <si>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</si>
  <si>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</si>
  <si>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</si>
  <si>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</si>
  <si>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</si>
  <si>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</si>
  <si>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</si>
  <si>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</si>
  <si>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</si>
  <si>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</si>
  <si>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</si>
  <si>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</si>
  <si>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</si>
  <si>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</si>
  <si>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</si>
  <si>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</si>
  <si>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</si>
  <si>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</si>
  <si>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</si>
  <si>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</si>
  <si>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</si>
  <si>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</si>
  <si>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</si>
  <si>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</si>
  <si>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</si>
  <si>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</si>
  <si>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</si>
  <si>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</si>
  <si>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</si>
  <si>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</si>
  <si>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</si>
  <si>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</si>
  <si>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</si>
  <si>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</si>
  <si>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</si>
  <si>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</si>
  <si>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</si>
  <si>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</si>
  <si>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</si>
  <si>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</si>
  <si>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</si>
  <si>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</si>
  <si>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</si>
  <si>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</si>
  <si>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</si>
  <si>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</si>
  <si>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</si>
  <si>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</si>
  <si>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</si>
  <si>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</si>
  <si>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</si>
  <si>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</si>
  <si>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</si>
  <si>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</si>
  <si>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</si>
  <si>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</si>
  <si>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</si>
  <si>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</si>
  <si>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</si>
  <si>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</si>
  <si>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</si>
  <si>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</si>
  <si>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</si>
  <si>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</si>
  <si>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</si>
  <si>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</si>
  <si>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</si>
  <si>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</si>
  <si>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</si>
  <si>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</si>
  <si>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</si>
  <si>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</si>
  <si>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</si>
  <si>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</si>
  <si>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</si>
  <si>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</si>
  <si>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</si>
  <si>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</si>
  <si>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</si>
  <si>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</si>
  <si>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</si>
  <si>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</si>
  <si>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</si>
  <si>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</si>
  <si>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</si>
  <si>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</si>
  <si>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</si>
  <si>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</si>
  <si>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</si>
  <si>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</si>
  <si>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</si>
  <si>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</si>
  <si>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</si>
  <si>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</si>
  <si>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</si>
  <si>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</si>
  <si>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</si>
  <si>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</si>
  <si>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</si>
  <si>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</si>
  <si>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</si>
  <si>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</si>
  <si>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</si>
  <si>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</si>
  <si>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</si>
  <si>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</si>
  <si>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</si>
  <si>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</si>
  <si>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</si>
  <si>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</si>
  <si>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</si>
  <si>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</si>
  <si>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</si>
  <si>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</si>
  <si>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</si>
  <si>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</si>
  <si>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</si>
  <si>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</si>
  <si>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</si>
  <si>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</si>
  <si>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</si>
  <si>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</si>
  <si>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</si>
  <si>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</si>
  <si>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</si>
  <si>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</si>
  <si>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</si>
  <si>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</si>
  <si>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</si>
  <si>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</si>
  <si>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</si>
  <si>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</si>
  <si>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</si>
  <si>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</si>
  <si>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</si>
  <si>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</si>
  <si>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</si>
  <si>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</si>
  <si>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</si>
  <si>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</si>
  <si>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</si>
  <si>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</si>
  <si>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</si>
  <si>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</si>
  <si>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</si>
  <si>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</si>
  <si>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</si>
  <si>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</si>
  <si>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</si>
  <si>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</si>
  <si>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</si>
  <si>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</si>
  <si>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</si>
  <si>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</si>
  <si>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</si>
  <si>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</si>
  <si>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</si>
  <si>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</si>
  <si>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</si>
  <si>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</si>
  <si>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</si>
  <si>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</si>
  <si>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</si>
  <si>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</si>
  <si>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</si>
  <si>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</si>
  <si>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</si>
  <si>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</si>
  <si>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</si>
  <si>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</si>
  <si>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</si>
  <si>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</si>
  <si>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</si>
  <si>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</si>
  <si>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</si>
  <si>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</si>
  <si>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</si>
  <si>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</si>
  <si>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</si>
  <si>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</si>
  <si>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</si>
  <si>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</si>
  <si>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</si>
  <si>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</si>
  <si>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</si>
  <si>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</si>
  <si>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</si>
  <si>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</si>
  <si>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</si>
  <si>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</si>
  <si>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</si>
  <si>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</si>
  <si>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</si>
  <si>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</si>
  <si>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</si>
  <si>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</si>
  <si>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</si>
  <si>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</si>
  <si>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</si>
  <si>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</si>
  <si>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</si>
  <si>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</si>
  <si>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</si>
  <si>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</si>
  <si>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</si>
  <si>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</si>
  <si>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</si>
  <si>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</si>
  <si>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</si>
  <si>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</si>
  <si>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</si>
  <si>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</si>
  <si>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</si>
  <si>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</si>
  <si>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</si>
  <si>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</si>
  <si>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</si>
  <si>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</si>
  <si>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</si>
  <si>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</si>
  <si>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</si>
  <si>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</si>
  <si>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</si>
  <si>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</si>
  <si>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</si>
  <si>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</si>
  <si>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</si>
  <si>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</si>
  <si>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</si>
  <si>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</si>
  <si>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</si>
  <si>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</si>
  <si>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</si>
  <si>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</si>
  <si>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</si>
  <si>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</si>
  <si>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</si>
  <si>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</si>
  <si>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</si>
  <si>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</si>
  <si>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</si>
  <si>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</si>
  <si>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</si>
  <si>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</si>
  <si>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</si>
  <si>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</si>
  <si>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</si>
  <si>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</si>
  <si>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</si>
  <si>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</si>
  <si>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</si>
  <si>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</si>
  <si>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</si>
  <si>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</si>
  <si>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</si>
  <si>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</si>
  <si>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</si>
  <si>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</si>
  <si>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</si>
  <si>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</si>
  <si>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</si>
  <si>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</si>
  <si>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</si>
  <si>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</si>
  <si>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</si>
  <si>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</si>
  <si>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</si>
  <si>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</si>
  <si>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</si>
  <si>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</si>
  <si>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</si>
  <si>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</si>
  <si>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</si>
  <si>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</si>
  <si>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</si>
  <si>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</si>
  <si>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</si>
  <si>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</si>
  <si>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</si>
  <si>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</si>
  <si>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</si>
  <si>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</si>
  <si>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</si>
  <si>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</si>
  <si>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</si>
  <si>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</si>
  <si>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</si>
  <si>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</si>
  <si>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</si>
  <si>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</si>
  <si>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</si>
  <si>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</si>
  <si>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</si>
  <si>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</si>
  <si>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</si>
  <si>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</si>
  <si>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</si>
  <si>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</si>
  <si>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</si>
  <si>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</si>
  <si>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</si>
  <si>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</si>
  <si>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</si>
  <si>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</si>
  <si>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</si>
  <si>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</si>
  <si>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</si>
  <si>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</si>
  <si>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</si>
  <si>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</si>
  <si>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</si>
  <si>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</si>
  <si>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</si>
  <si>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</si>
  <si>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</si>
  <si>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</si>
  <si>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</si>
  <si>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</si>
  <si>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</si>
  <si>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</si>
  <si>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</si>
  <si>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</si>
  <si>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</si>
  <si>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</si>
  <si>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</si>
  <si>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</si>
  <si>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</si>
  <si>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</si>
  <si>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</si>
  <si>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</si>
  <si>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</si>
  <si>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</si>
  <si>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</si>
  <si>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</si>
  <si>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</si>
  <si>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</si>
  <si>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</si>
  <si>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</si>
  <si>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</si>
  <si>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</si>
  <si>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</si>
  <si>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</si>
  <si>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</si>
  <si>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</si>
  <si>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</si>
  <si>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</si>
  <si>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</si>
  <si>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</si>
  <si>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</si>
  <si>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</si>
  <si>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</si>
  <si>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</si>
  <si>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</si>
  <si>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</si>
  <si>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</si>
  <si>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</si>
  <si>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</si>
  <si>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</si>
  <si>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</si>
  <si>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</si>
  <si>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</si>
  <si>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</si>
  <si>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</si>
  <si>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</si>
  <si>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</si>
  <si>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</si>
  <si>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</si>
  <si>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</si>
  <si>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</si>
  <si>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</si>
  <si>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</si>
  <si>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</si>
  <si>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</si>
  <si>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</si>
  <si>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</si>
  <si>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</si>
  <si>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</si>
  <si>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</si>
  <si>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</si>
  <si>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</si>
  <si>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</si>
  <si>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</si>
  <si>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</si>
  <si>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</si>
  <si>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</si>
  <si>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</si>
  <si>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</si>
  <si>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</si>
  <si>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</si>
  <si>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</si>
  <si>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</si>
  <si>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</si>
  <si>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</si>
  <si>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</si>
  <si>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</si>
  <si>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</si>
  <si>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</si>
  <si>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</si>
  <si>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</si>
  <si>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</si>
  <si>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</si>
  <si>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</si>
  <si>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</si>
  <si>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</si>
  <si>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</si>
  <si>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</si>
  <si>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</si>
  <si>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</si>
  <si>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</si>
  <si>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</si>
  <si>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</si>
  <si>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</si>
  <si>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</si>
  <si>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</si>
  <si>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</si>
  <si>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</si>
  <si>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</si>
  <si>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</si>
  <si>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</si>
  <si>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</si>
  <si>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</si>
  <si>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</si>
  <si>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</si>
  <si>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</si>
  <si>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</si>
  <si>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</si>
  <si>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</si>
  <si>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</si>
  <si>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</si>
  <si>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</si>
  <si>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</si>
  <si>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</si>
  <si>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</si>
  <si>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</si>
  <si>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</si>
  <si>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</si>
  <si>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</si>
  <si>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</si>
  <si>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</si>
  <si>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</si>
  <si>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</si>
  <si>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</si>
  <si>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</si>
  <si>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</si>
  <si>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</si>
  <si>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</si>
  <si>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</si>
  <si>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</si>
  <si>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</si>
  <si>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</si>
  <si>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</si>
  <si>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</si>
  <si>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</si>
  <si>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</si>
  <si>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</si>
  <si>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</si>
  <si>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</si>
  <si>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</si>
  <si>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</si>
  <si>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</si>
  <si>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</si>
  <si>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</si>
  <si>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</si>
  <si>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</si>
  <si>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</si>
  <si>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</si>
  <si>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</si>
  <si>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</si>
  <si>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</si>
  <si>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</si>
  <si>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</si>
  <si>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</si>
  <si>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</si>
  <si>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</si>
  <si>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</si>
  <si>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</si>
  <si>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</si>
  <si>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</si>
  <si>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</si>
  <si>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</si>
  <si>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</si>
  <si>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</si>
  <si>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</si>
  <si>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</si>
  <si>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</si>
  <si>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</si>
  <si>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</si>
  <si>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</si>
  <si>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</si>
  <si>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</si>
  <si>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</si>
  <si>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</si>
  <si>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</si>
  <si>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</si>
  <si>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</si>
  <si>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</si>
  <si>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</si>
  <si>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</si>
  <si>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</si>
  <si>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</si>
  <si>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</si>
  <si>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</si>
  <si>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</si>
  <si>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</si>
  <si>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</si>
  <si>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</si>
  <si>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</si>
  <si>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</si>
  <si>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</si>
  <si>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</si>
  <si>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</si>
  <si>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</si>
  <si>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</si>
  <si>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</si>
  <si>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</si>
  <si>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</si>
  <si>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</si>
  <si>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</si>
  <si>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</si>
  <si>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</si>
  <si>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</si>
  <si>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</si>
  <si>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</si>
  <si>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</si>
  <si>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</si>
  <si>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</si>
  <si>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</si>
  <si>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</si>
  <si>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</si>
  <si>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</si>
  <si>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</si>
  <si>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</si>
  <si>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</si>
  <si>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</si>
  <si>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</si>
  <si>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</si>
  <si>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</si>
  <si>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</si>
  <si>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</si>
  <si>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</si>
  <si>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</si>
  <si>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</si>
  <si>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</si>
  <si>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</si>
  <si>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</si>
  <si>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</si>
  <si>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</si>
  <si>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</si>
  <si>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</si>
  <si>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</si>
  <si>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</si>
  <si>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</si>
  <si>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</si>
  <si>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</si>
  <si>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</si>
  <si>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</si>
  <si>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</si>
  <si>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</si>
  <si>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</si>
  <si>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</si>
  <si>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</si>
  <si>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</si>
  <si>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</si>
  <si>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</si>
  <si>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</si>
  <si>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</si>
  <si>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</si>
  <si>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</si>
  <si>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</si>
  <si>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</si>
  <si>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</si>
  <si>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</si>
  <si>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</si>
  <si>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</si>
  <si>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</si>
  <si>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</si>
  <si>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</si>
  <si>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</si>
  <si>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</si>
  <si>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</si>
  <si>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</si>
  <si>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</si>
  <si>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</si>
  <si>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</si>
  <si>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</si>
  <si>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</si>
  <si>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</si>
  <si>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</si>
  <si>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</si>
  <si>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</si>
  <si>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</si>
  <si>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</si>
  <si>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</si>
  <si>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</si>
  <si>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</si>
  <si>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</si>
  <si>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</si>
  <si>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</si>
  <si>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</si>
  <si>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</si>
  <si>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</si>
  <si>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</si>
  <si>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</si>
  <si>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</si>
  <si>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</si>
  <si>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</si>
  <si>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</si>
  <si>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</si>
  <si>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</si>
  <si>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</si>
  <si>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</si>
  <si>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</si>
  <si>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</si>
  <si>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</si>
  <si>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</si>
  <si>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</si>
  <si>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</si>
  <si>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</si>
  <si>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</si>
  <si>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</si>
  <si>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</si>
  <si>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</si>
  <si>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</si>
  <si>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</si>
  <si>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</si>
  <si>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</si>
  <si>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</si>
  <si>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</si>
  <si>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</si>
  <si>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</si>
  <si>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</si>
  <si>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</si>
  <si>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</si>
  <si>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</si>
  <si>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</si>
  <si>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</si>
  <si>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</si>
  <si>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</si>
  <si>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</si>
  <si>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</si>
  <si>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</si>
  <si>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</si>
  <si>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</si>
  <si>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</si>
  <si>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</si>
  <si>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</si>
  <si>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</si>
  <si>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</si>
  <si>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</si>
  <si>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</si>
  <si>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</si>
  <si>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</si>
  <si>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</si>
  <si>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</si>
  <si>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</si>
  <si>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</si>
  <si>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</si>
  <si>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</si>
  <si>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</si>
  <si>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</si>
  <si>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</si>
  <si>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</si>
  <si>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</si>
  <si>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</si>
  <si>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</si>
  <si>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</si>
  <si>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</si>
  <si>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</si>
  <si>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</si>
  <si>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</si>
  <si>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</si>
  <si>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</si>
  <si>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</si>
  <si>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</si>
  <si>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</si>
  <si>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</si>
  <si>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</si>
  <si>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</si>
  <si>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</si>
  <si>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</si>
  <si>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</si>
  <si>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</si>
  <si>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</si>
  <si>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</si>
  <si>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</si>
  <si>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</si>
  <si>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</si>
  <si>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</si>
  <si>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</si>
  <si>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</si>
  <si>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</si>
  <si>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</si>
  <si>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</si>
  <si>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</si>
  <si>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</si>
  <si>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</si>
  <si>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</si>
  <si>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</si>
  <si>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</si>
  <si>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</si>
  <si>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</si>
  <si>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</si>
  <si>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</si>
  <si>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</si>
  <si>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</si>
  <si>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</si>
  <si>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</si>
  <si>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</si>
  <si>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</si>
  <si>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</si>
  <si>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</si>
  <si>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</si>
  <si>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</si>
  <si>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</si>
  <si>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</si>
  <si>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</si>
  <si>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</si>
  <si>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</si>
  <si>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</si>
  <si>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</si>
  <si>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</si>
  <si>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</si>
  <si>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</si>
  <si>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</si>
  <si>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</si>
  <si>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</si>
  <si>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</si>
  <si>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</si>
  <si>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</si>
  <si>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</si>
  <si>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</si>
  <si>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</si>
  <si>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</si>
  <si>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</si>
  <si>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</si>
  <si>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</si>
  <si>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</si>
  <si>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</si>
  <si>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</si>
  <si>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</si>
  <si>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</si>
  <si>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</si>
  <si>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</si>
  <si>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</si>
  <si>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</si>
  <si>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</si>
  <si>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</si>
  <si>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</si>
  <si>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</si>
  <si>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</si>
  <si>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</si>
  <si>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</si>
  <si>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</si>
  <si>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</si>
  <si>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</si>
  <si>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</si>
  <si>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</si>
  <si>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</si>
  <si>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</si>
  <si>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</si>
  <si>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</si>
  <si>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</si>
  <si>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</si>
  <si>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</si>
  <si>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</si>
  <si>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</si>
  <si>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</si>
  <si>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</si>
  <si>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</si>
  <si>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</si>
  <si>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</si>
  <si>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</si>
  <si>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</si>
  <si>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</si>
  <si>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</si>
  <si>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</si>
  <si>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</si>
  <si>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</si>
  <si>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</si>
  <si>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</si>
  <si>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</si>
  <si>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</si>
  <si>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</si>
  <si>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</si>
  <si>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</si>
  <si>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</si>
  <si>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</si>
  <si>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</si>
  <si>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</si>
  <si>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</si>
  <si>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</si>
  <si>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</si>
  <si>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</si>
  <si>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</si>
  <si>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</si>
  <si>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</si>
  <si>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</si>
  <si>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</si>
  <si>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</si>
  <si>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</si>
  <si>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</si>
  <si>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</si>
  <si>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</si>
  <si>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</si>
  <si>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</si>
  <si>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</si>
  <si>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</si>
  <si>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</si>
  <si>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</si>
  <si>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</si>
  <si>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</si>
  <si>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</si>
  <si>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</si>
  <si>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</si>
  <si>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</si>
  <si>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</si>
  <si>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</si>
  <si>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</si>
  <si>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</si>
  <si>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</si>
  <si>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</si>
  <si>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</si>
  <si>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</si>
  <si>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</si>
  <si>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</si>
  <si>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</si>
  <si>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</si>
  <si>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</si>
  <si>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</si>
  <si>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</si>
  <si>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</si>
  <si>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</si>
  <si>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</si>
  <si>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</si>
  <si>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</si>
  <si>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</si>
  <si>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</si>
  <si>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</si>
  <si>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</si>
  <si>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</si>
  <si>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</si>
  <si>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</si>
  <si>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</si>
  <si>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</si>
  <si>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</si>
  <si>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</si>
  <si>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</si>
  <si>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</si>
  <si>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</si>
  <si>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</si>
  <si>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</si>
  <si>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</si>
  <si>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</si>
  <si>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</si>
  <si>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</si>
  <si>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</si>
  <si>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</si>
  <si>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</si>
  <si>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</si>
  <si>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</si>
  <si>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</si>
  <si>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</si>
  <si>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</si>
  <si>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</si>
  <si>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</si>
  <si>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</si>
  <si>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</si>
  <si>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</si>
  <si>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</si>
  <si>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</si>
  <si>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</si>
  <si>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</si>
  <si>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</si>
  <si>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</si>
  <si>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</si>
  <si>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</si>
  <si>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</si>
  <si>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</si>
  <si>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</si>
  <si>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</si>
  <si>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</si>
  <si>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</si>
  <si>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</si>
  <si>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</si>
  <si>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</si>
  <si>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</si>
  <si>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</si>
  <si>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</si>
  <si>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</si>
  <si>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</si>
  <si>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</si>
  <si>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</si>
  <si>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</si>
  <si>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</si>
  <si>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</si>
  <si>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</si>
  <si>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</si>
  <si>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</si>
  <si>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</si>
  <si>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</si>
  <si>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</si>
  <si>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</si>
  <si>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</si>
  <si>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</si>
  <si>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</si>
  <si>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</si>
  <si>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</si>
  <si>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</si>
  <si>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</si>
  <si>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</si>
  <si>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</si>
  <si>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</si>
  <si>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</si>
  <si>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</si>
  <si>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</si>
  <si>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</si>
  <si>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</si>
  <si>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</si>
  <si>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</si>
  <si>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</si>
  <si>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</si>
  <si>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</si>
  <si>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</si>
  <si>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</si>
  <si>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</si>
  <si>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</si>
  <si>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</si>
  <si>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</si>
  <si>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</si>
  <si>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</si>
  <si>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</si>
  <si>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</si>
  <si>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</si>
  <si>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</si>
  <si>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</si>
  <si>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</si>
  <si>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</si>
  <si>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</si>
  <si>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</si>
  <si>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</si>
  <si>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</si>
  <si>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</si>
  <si>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</si>
  <si>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</si>
  <si>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</si>
  <si>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</si>
  <si>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</si>
  <si>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</si>
  <si>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</si>
  <si>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</si>
  <si>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</si>
  <si>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</si>
  <si>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</si>
  <si>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</si>
  <si>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</si>
  <si>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</si>
  <si>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</si>
  <si>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</si>
  <si>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</si>
  <si>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</si>
  <si>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</si>
  <si>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</si>
  <si>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</si>
  <si>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</si>
  <si>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</si>
  <si>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</si>
  <si>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</si>
  <si>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</si>
  <si>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</si>
  <si>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</si>
  <si>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</si>
  <si>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</si>
  <si>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</si>
  <si>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</si>
  <si>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</si>
  <si>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</si>
  <si>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</si>
  <si>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</si>
  <si>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</si>
  <si>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</si>
  <si>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</si>
  <si>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</si>
  <si>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</si>
  <si>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</si>
  <si>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</si>
  <si>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</si>
  <si>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</si>
  <si>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</si>
  <si>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</si>
  <si>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</si>
  <si>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</si>
  <si>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</si>
  <si>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</si>
  <si>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</si>
  <si>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</si>
  <si>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</si>
  <si>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</si>
  <si>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</si>
  <si>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</si>
  <si>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</si>
  <si>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</si>
  <si>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</si>
  <si>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</si>
  <si>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</si>
  <si>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</si>
  <si>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</si>
  <si>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</si>
  <si>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</si>
  <si>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</si>
  <si>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</si>
  <si>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</si>
  <si>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</si>
  <si>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</si>
  <si>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</si>
  <si>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</si>
  <si>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</si>
  <si>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</si>
  <si>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</si>
  <si>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</si>
  <si>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</si>
  <si>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</si>
  <si>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</si>
  <si>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</si>
  <si>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</si>
  <si>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</si>
  <si>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</si>
  <si>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</si>
  <si>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</si>
  <si>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</si>
  <si>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</si>
  <si>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</si>
  <si>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</si>
  <si>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</si>
  <si>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</si>
  <si>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</si>
  <si>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</si>
  <si>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</si>
  <si>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</si>
  <si>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</si>
  <si>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</si>
  <si>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</si>
  <si>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</si>
  <si>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</si>
  <si>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</si>
  <si>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</si>
  <si>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</si>
  <si>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</si>
  <si>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</si>
  <si>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</si>
  <si>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</si>
  <si>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</si>
  <si>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</si>
  <si>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</si>
  <si>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</si>
  <si>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</si>
  <si>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</si>
  <si>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</si>
  <si>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</si>
  <si>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</si>
  <si>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</si>
  <si>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</si>
  <si>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</si>
  <si>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</si>
  <si>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</si>
  <si>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</si>
  <si>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</si>
  <si>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</si>
  <si>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</si>
  <si>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</si>
  <si>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</si>
  <si>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</si>
  <si>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</si>
  <si>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</si>
  <si>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</si>
  <si>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</si>
  <si>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</si>
  <si>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</si>
  <si>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</si>
  <si>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</si>
  <si>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</si>
  <si>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</si>
  <si>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</si>
  <si>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</si>
  <si>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</si>
  <si>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</si>
  <si>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</si>
  <si>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</si>
  <si>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</si>
  <si>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</si>
  <si>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</si>
  <si>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</si>
  <si>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</si>
  <si>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</si>
  <si>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</si>
  <si>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</si>
  <si>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</si>
  <si>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</si>
  <si>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</si>
  <si>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</si>
  <si>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</si>
  <si>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</si>
  <si>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</si>
  <si>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</si>
  <si>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</si>
  <si>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</si>
  <si>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</si>
  <si>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</si>
  <si>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</si>
  <si>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</si>
  <si>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</si>
  <si>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</si>
  <si>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</si>
  <si>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</si>
  <si>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</si>
  <si>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</si>
  <si>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</si>
  <si>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</si>
  <si>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</si>
  <si>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</si>
  <si>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</si>
  <si>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</si>
  <si>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</si>
  <si>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</si>
  <si>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</si>
  <si>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</si>
  <si>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</si>
  <si>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</si>
  <si>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</si>
  <si>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</si>
  <si>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</si>
  <si>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</si>
  <si>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</si>
  <si>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</si>
  <si>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</si>
  <si>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</si>
  <si>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</si>
  <si>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</si>
  <si>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</si>
  <si>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</si>
  <si>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</si>
  <si>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</si>
  <si>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</si>
  <si>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</si>
  <si>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</si>
  <si>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</si>
  <si>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</si>
  <si>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</si>
  <si>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</si>
  <si>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</si>
  <si>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</si>
  <si>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</si>
  <si>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</si>
  <si>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</si>
  <si>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</si>
  <si>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</si>
  <si>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</si>
  <si>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</si>
  <si>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</si>
  <si>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</si>
  <si>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</si>
  <si>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</si>
  <si>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</si>
  <si>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</si>
  <si>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</si>
  <si>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</si>
  <si>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</si>
  <si>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</si>
  <si>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</si>
  <si>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</si>
  <si>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</si>
  <si>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</si>
  <si>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</si>
  <si>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</si>
  <si>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</si>
  <si>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</si>
  <si>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</si>
  <si>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</si>
  <si>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</si>
  <si>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</si>
  <si>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</si>
  <si>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</si>
  <si>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</si>
  <si>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</si>
  <si>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</si>
  <si>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</si>
  <si>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</si>
  <si>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</si>
  <si>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</si>
  <si>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</si>
  <si>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</si>
  <si>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</si>
  <si>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</si>
  <si>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</si>
  <si>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</si>
  <si>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</si>
  <si>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</si>
  <si>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</si>
  <si>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</si>
  <si>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</si>
  <si>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</si>
  <si>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</si>
  <si>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</si>
  <si>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</si>
  <si>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</si>
  <si>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</si>
  <si>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</si>
  <si>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</si>
  <si>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</si>
  <si>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</si>
  <si>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</si>
  <si>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</si>
  <si>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</si>
  <si>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</si>
  <si>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</si>
  <si>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</si>
  <si>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</si>
  <si>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</si>
  <si>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</si>
  <si>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</si>
  <si>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</si>
  <si>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</si>
  <si>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</si>
  <si>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</si>
  <si>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</si>
  <si>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</si>
  <si>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</si>
  <si>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</si>
  <si>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</si>
  <si>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</si>
  <si>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</si>
  <si>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</si>
  <si>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</si>
  <si>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</si>
  <si>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</si>
  <si>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</si>
  <si>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</si>
  <si>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</si>
  <si>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</si>
  <si>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</si>
  <si>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</si>
  <si>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</si>
  <si>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</si>
  <si>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</si>
  <si>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</si>
  <si>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</si>
  <si>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</si>
  <si>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</si>
  <si>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</si>
  <si>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</si>
  <si>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</si>
  <si>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</si>
  <si>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</si>
  <si>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</si>
  <si>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</si>
  <si>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</si>
  <si>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</si>
  <si>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</si>
  <si>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</si>
  <si>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</si>
  <si>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</si>
  <si>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</si>
  <si>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</si>
  <si>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</si>
  <si>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</si>
  <si>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</si>
  <si>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</si>
  <si>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</si>
  <si>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</si>
  <si>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</si>
  <si>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</si>
  <si>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</si>
  <si>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</si>
  <si>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</si>
  <si>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</si>
  <si>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</si>
  <si>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</si>
  <si>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</si>
  <si>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</si>
  <si>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</si>
  <si>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</si>
  <si>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</si>
  <si>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</si>
  <si>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</si>
  <si>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</si>
  <si>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</si>
  <si>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</si>
  <si>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</si>
  <si>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</si>
  <si>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</si>
  <si>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</si>
  <si>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</si>
  <si>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</si>
  <si>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</si>
  <si>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</si>
  <si>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</si>
  <si>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</si>
  <si>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</si>
  <si>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</si>
  <si>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</si>
  <si>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</si>
  <si>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</si>
  <si>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</si>
  <si>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</si>
  <si>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</si>
  <si>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</si>
  <si>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</si>
  <si>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</si>
  <si>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</si>
  <si>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</si>
  <si>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</si>
  <si>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</si>
  <si>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</si>
  <si>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</si>
  <si>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</si>
  <si>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</si>
  <si>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</si>
  <si>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</si>
  <si>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</si>
  <si>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</si>
  <si>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</si>
  <si>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</si>
  <si>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</si>
  <si>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</si>
  <si>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</si>
  <si>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</si>
  <si>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</si>
  <si>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</si>
  <si>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</si>
  <si>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</si>
  <si>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</si>
  <si>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</si>
  <si>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</si>
  <si>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</si>
  <si>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</si>
  <si>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</si>
  <si>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</si>
  <si>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</si>
  <si>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</si>
  <si>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</si>
  <si>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</si>
  <si>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</si>
  <si>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</si>
  <si>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</si>
  <si>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</si>
  <si>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</si>
  <si>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</si>
  <si>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</si>
  <si>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</si>
  <si>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</si>
  <si>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</si>
  <si>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</si>
  <si>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</si>
  <si>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</si>
  <si>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</si>
  <si>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</si>
  <si>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</si>
  <si>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</si>
  <si>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</si>
  <si>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</si>
  <si>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</si>
  <si>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</si>
  <si>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</si>
  <si>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</si>
  <si>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</si>
  <si>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</si>
  <si>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</si>
  <si>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</si>
  <si>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</si>
  <si>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</si>
  <si>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</si>
  <si>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</si>
  <si>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</si>
  <si>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</si>
  <si>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</si>
  <si>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</si>
  <si>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</si>
  <si>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</si>
  <si>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</si>
  <si>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</si>
  <si>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</si>
  <si>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</si>
  <si>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</si>
  <si>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</si>
  <si>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</si>
  <si>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</si>
  <si>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</si>
  <si>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</si>
  <si>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</si>
  <si>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</si>
  <si>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</si>
  <si>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</si>
  <si>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</si>
  <si>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</si>
  <si>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</si>
  <si>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</si>
  <si>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</si>
  <si>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</si>
  <si>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</si>
  <si>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</si>
  <si>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</si>
  <si>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</si>
  <si>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</si>
  <si>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</si>
  <si>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</si>
  <si>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</si>
  <si>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</si>
  <si>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</si>
  <si>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</si>
  <si>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</si>
  <si>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</si>
  <si>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</si>
  <si>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</si>
  <si>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</si>
  <si>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</si>
  <si>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</si>
  <si>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</si>
  <si>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</si>
  <si>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</si>
  <si>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</si>
  <si>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</si>
  <si>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</si>
  <si>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</si>
  <si>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</si>
  <si>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</si>
  <si>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</si>
  <si>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</si>
  <si>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</si>
  <si>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</si>
  <si>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</si>
  <si>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</si>
  <si>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</si>
  <si>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</si>
  <si>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</si>
  <si>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</si>
  <si>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</si>
  <si>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</si>
  <si>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</si>
  <si>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</si>
  <si>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</si>
  <si>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</si>
  <si>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</si>
  <si>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</si>
  <si>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</si>
  <si>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</si>
  <si>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</si>
  <si>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</si>
  <si>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</si>
  <si>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</si>
  <si>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</si>
  <si>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</si>
  <si>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</si>
  <si>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</si>
  <si>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</si>
  <si>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</si>
  <si>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</si>
  <si>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</si>
  <si>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</si>
  <si>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</si>
  <si>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</si>
  <si>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</si>
  <si>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</si>
  <si>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</si>
  <si>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</si>
  <si>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</si>
  <si>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</si>
  <si>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</si>
  <si>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</si>
  <si>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</si>
  <si>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</si>
  <si>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</si>
  <si>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</si>
  <si>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</si>
  <si>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</si>
  <si>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</si>
  <si>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</si>
  <si>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</si>
  <si>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</si>
  <si>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</si>
  <si>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</si>
  <si>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</si>
  <si>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</si>
  <si>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</si>
  <si>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</si>
  <si>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</si>
  <si>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</si>
  <si>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</si>
  <si>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</si>
  <si>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</si>
  <si>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</si>
  <si>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</si>
  <si>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</si>
  <si>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</si>
  <si>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</si>
  <si>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</si>
  <si>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</si>
  <si>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</si>
  <si>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</si>
  <si>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</si>
  <si>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</si>
  <si>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</si>
  <si>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</si>
  <si>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</si>
  <si>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</si>
  <si>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</si>
  <si>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</si>
  <si>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</si>
  <si>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</si>
  <si>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</si>
  <si>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</si>
  <si>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</si>
  <si>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</si>
  <si>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</si>
  <si>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</si>
  <si>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</si>
  <si>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</si>
  <si>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</si>
  <si>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</si>
  <si>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</si>
  <si>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</si>
  <si>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</si>
  <si>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</si>
  <si>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</si>
  <si>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</si>
  <si>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</si>
  <si>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</si>
  <si>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</si>
  <si>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</si>
  <si>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</si>
  <si>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</si>
  <si>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</si>
  <si>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</si>
  <si>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</si>
  <si>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</si>
  <si>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</si>
  <si>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</si>
  <si>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</si>
  <si>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</si>
  <si>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</si>
  <si>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</si>
  <si>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</si>
  <si>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</si>
  <si>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</si>
  <si>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</si>
  <si>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</si>
  <si>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</si>
  <si>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</si>
  <si>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</si>
  <si>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</si>
  <si>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</si>
  <si>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</si>
  <si>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</si>
  <si>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</si>
  <si>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</si>
  <si>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</si>
  <si>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</si>
  <si>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</si>
  <si>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</si>
  <si>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</si>
  <si>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</si>
  <si>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</si>
  <si>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</si>
  <si>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</si>
  <si>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</si>
  <si>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</si>
  <si>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</si>
  <si>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</si>
  <si>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</si>
  <si>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</si>
  <si>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</si>
  <si>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</si>
  <si>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</si>
  <si>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</si>
  <si>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</si>
  <si>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</si>
  <si>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</si>
  <si>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</si>
  <si>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</si>
  <si>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</si>
  <si>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</si>
  <si>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</si>
  <si>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</si>
  <si>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</si>
  <si>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</si>
  <si>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</si>
  <si>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</si>
  <si>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</si>
  <si>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</si>
  <si>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</si>
  <si>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</si>
  <si>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</si>
  <si>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</si>
  <si>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</si>
  <si>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</si>
  <si>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</si>
  <si>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</si>
  <si>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</si>
  <si>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</si>
  <si>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</si>
  <si>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</si>
  <si>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</si>
  <si>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</si>
  <si>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</si>
  <si>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</si>
  <si>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</si>
  <si>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</si>
  <si>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</si>
  <si>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</si>
  <si>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</si>
  <si>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</si>
  <si>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</si>
  <si>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</si>
  <si>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</si>
  <si>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</si>
  <si>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</si>
  <si>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</si>
  <si>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</si>
  <si>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</si>
  <si>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</si>
  <si>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</si>
  <si>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</si>
  <si>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</si>
  <si>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</si>
  <si>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</si>
  <si>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</si>
  <si>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</si>
  <si>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</si>
  <si>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</si>
  <si>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</si>
  <si>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</si>
  <si>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</si>
  <si>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</si>
  <si>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</si>
  <si>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</si>
  <si>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</si>
  <si>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</si>
  <si>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</si>
  <si>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</si>
  <si>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</si>
  <si>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</si>
  <si>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</si>
  <si>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</si>
  <si>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</si>
  <si>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</si>
  <si>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</si>
  <si>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</si>
  <si>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</si>
  <si>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</si>
  <si>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</si>
  <si>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</si>
  <si>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</si>
  <si>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</si>
  <si>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</si>
  <si>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</si>
  <si>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</si>
  <si>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</si>
  <si>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</si>
  <si>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</si>
  <si>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</si>
  <si>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</si>
  <si>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</si>
  <si>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</si>
  <si>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</si>
  <si>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</si>
  <si>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</si>
  <si>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</si>
  <si>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</si>
  <si>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</si>
  <si>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</si>
  <si>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</si>
  <si>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</si>
  <si>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</si>
  <si>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</si>
  <si>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</si>
  <si>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</si>
  <si>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</si>
  <si>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</si>
  <si>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</si>
  <si>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</si>
  <si>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</si>
  <si>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</si>
  <si>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</si>
  <si>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</si>
  <si>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</si>
  <si>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</si>
  <si>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</si>
  <si>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</si>
  <si>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</si>
  <si>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</si>
  <si>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</si>
  <si>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</si>
  <si>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</si>
  <si>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</si>
  <si>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</si>
  <si>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</si>
  <si>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</si>
  <si>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</si>
  <si>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</si>
  <si>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</si>
  <si>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</si>
  <si>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</si>
  <si>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</si>
  <si>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</si>
  <si>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</si>
  <si>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</si>
  <si>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</si>
  <si>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</si>
  <si>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</si>
  <si>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</si>
  <si>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</si>
  <si>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</si>
  <si>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</si>
  <si>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</si>
  <si>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</si>
  <si>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</si>
  <si>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</si>
  <si>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</si>
  <si>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</si>
  <si>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</si>
  <si>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</si>
  <si>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</si>
  <si>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</si>
  <si>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</si>
  <si>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</si>
  <si>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</si>
  <si>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</si>
  <si>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</si>
  <si>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</si>
  <si>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</si>
  <si>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</si>
  <si>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</si>
  <si>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</si>
  <si>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</si>
  <si>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</si>
  <si>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</si>
  <si>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</si>
  <si>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</si>
  <si>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</si>
  <si>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</si>
  <si>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</si>
  <si>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</si>
  <si>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</si>
  <si>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</si>
  <si>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</si>
  <si>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</si>
  <si>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</si>
  <si>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</si>
  <si>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</si>
  <si>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</si>
  <si>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</si>
  <si>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</si>
  <si>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</si>
  <si>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</si>
  <si>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</si>
  <si>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</si>
  <si>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</si>
  <si>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</si>
  <si>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</si>
  <si>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</si>
  <si>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</si>
  <si>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</si>
  <si>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</si>
  <si>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</si>
  <si>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</si>
  <si>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</si>
  <si>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</si>
  <si>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</si>
  <si>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</si>
  <si>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</si>
  <si>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</si>
  <si>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</si>
  <si>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</si>
  <si>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</si>
  <si>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</si>
  <si>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</si>
  <si>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</si>
  <si>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</si>
  <si>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</si>
  <si>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</si>
  <si>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</si>
  <si>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</si>
  <si>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</si>
  <si>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</si>
  <si>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</si>
  <si>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</si>
  <si>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</si>
  <si>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</si>
  <si>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</si>
  <si>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</si>
  <si>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</si>
  <si>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</si>
  <si>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</si>
  <si>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</si>
  <si>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</si>
  <si>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</si>
  <si>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</si>
  <si>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</si>
  <si>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</si>
  <si>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</si>
  <si>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</si>
  <si>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</si>
  <si>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</si>
  <si>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</si>
  <si>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</si>
  <si>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</si>
  <si>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</si>
  <si>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</si>
  <si>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</si>
  <si>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</si>
  <si>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</si>
  <si>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</si>
  <si>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</si>
  <si>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</si>
  <si>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</si>
  <si>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</si>
  <si>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</si>
  <si>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</si>
  <si>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</si>
  <si>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</si>
  <si>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</si>
  <si>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</si>
  <si>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</si>
  <si>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</si>
  <si>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</si>
  <si>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</si>
  <si>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</si>
  <si>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</si>
  <si>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</si>
  <si>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</si>
  <si>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</si>
  <si>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</si>
  <si>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</si>
  <si>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</si>
  <si>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</si>
  <si>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</si>
  <si>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</si>
  <si>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</si>
  <si>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</si>
  <si>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</si>
  <si>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</si>
  <si>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</si>
  <si>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</si>
  <si>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</si>
  <si>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</si>
  <si>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</si>
  <si>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</si>
  <si>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</si>
  <si>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</si>
  <si>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</si>
  <si>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</si>
  <si>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</si>
  <si>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</si>
  <si>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</si>
  <si>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</si>
  <si>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</si>
  <si>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</si>
  <si>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</si>
  <si>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</si>
  <si>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</si>
  <si>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</si>
  <si>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</si>
  <si>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</si>
  <si>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</si>
  <si>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</si>
  <si>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</si>
  <si>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</si>
  <si>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</si>
  <si>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</si>
  <si>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</si>
  <si>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</si>
  <si>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</si>
  <si>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</si>
  <si>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</si>
  <si>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</si>
  <si>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</si>
  <si>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</si>
  <si>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</si>
  <si>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</si>
  <si>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</si>
  <si>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</si>
  <si>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</si>
  <si>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</si>
  <si>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</si>
  <si>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</si>
  <si>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</si>
  <si>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</si>
  <si>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</si>
  <si>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</si>
  <si>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</si>
  <si>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</si>
  <si>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</si>
  <si>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</si>
  <si>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</si>
  <si>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</si>
  <si>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</si>
  <si>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</si>
  <si>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</si>
  <si>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</si>
  <si>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</si>
  <si>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</si>
  <si>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</si>
  <si>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</si>
  <si>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</si>
  <si>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</si>
  <si>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</si>
  <si>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</si>
  <si>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</si>
  <si>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</si>
  <si>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</si>
  <si>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</si>
  <si>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</si>
  <si>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</si>
  <si>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</si>
  <si>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</si>
  <si>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</si>
  <si>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</si>
  <si>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</si>
  <si>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</si>
  <si>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</si>
  <si>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</si>
  <si>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</si>
  <si>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</si>
  <si>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</si>
  <si>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</si>
  <si>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</si>
  <si>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</si>
  <si>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</si>
  <si>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</si>
  <si>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</si>
  <si>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</si>
  <si>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</si>
  <si>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</si>
  <si>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</si>
  <si>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</si>
  <si>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</si>
  <si>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</si>
  <si>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</si>
  <si>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</si>
  <si>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</si>
  <si>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</si>
  <si>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</si>
  <si>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</si>
  <si>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</si>
  <si>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</si>
  <si>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</si>
  <si>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</si>
  <si>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</si>
  <si>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</si>
  <si>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</si>
  <si>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</si>
  <si>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</si>
  <si>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</si>
  <si>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</si>
  <si>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</si>
  <si>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</si>
  <si>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</si>
  <si>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</si>
  <si>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</si>
  <si>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</si>
  <si>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</si>
  <si>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</si>
  <si>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</si>
  <si>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</si>
  <si>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</si>
  <si>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</si>
  <si>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</si>
  <si>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</si>
  <si>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</si>
  <si>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</si>
  <si>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</si>
  <si>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</si>
  <si>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</si>
  <si>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</si>
  <si>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</si>
  <si>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</si>
  <si>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</si>
  <si>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</si>
  <si>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</si>
  <si>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</si>
  <si>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</si>
  <si>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</si>
  <si>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</si>
  <si>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</si>
  <si>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</si>
  <si>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</si>
  <si>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</si>
  <si>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</si>
  <si>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</si>
  <si>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</si>
  <si>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</si>
  <si>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</si>
  <si>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</si>
  <si>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</si>
  <si>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</si>
  <si>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</si>
  <si>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</si>
  <si>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</si>
  <si>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</si>
  <si>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</si>
  <si>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</si>
  <si>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</si>
  <si>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</si>
  <si>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</si>
  <si>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</si>
  <si>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</si>
  <si>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</si>
  <si>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</si>
  <si>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</si>
  <si>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</si>
  <si>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</si>
  <si>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</si>
  <si>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</si>
  <si>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</si>
  <si>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</si>
  <si>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</si>
  <si>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</si>
  <si>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</si>
  <si>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</si>
  <si>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</si>
  <si>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</si>
  <si>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</si>
  <si>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</si>
  <si>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</si>
  <si>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</si>
  <si>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</si>
  <si>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</si>
  <si>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</si>
  <si>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</si>
  <si>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</si>
  <si>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</si>
  <si>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</si>
  <si>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</si>
  <si>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</si>
  <si>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</si>
  <si>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</si>
  <si>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</si>
  <si>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</si>
  <si>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</si>
  <si>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</si>
  <si>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</si>
  <si>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</si>
  <si>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</si>
  <si>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</si>
  <si>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</si>
  <si>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</si>
  <si>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</si>
  <si>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</si>
  <si>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</si>
  <si>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</si>
  <si>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</si>
  <si>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</si>
  <si>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</si>
  <si>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</si>
  <si>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</si>
  <si>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</si>
  <si>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</si>
  <si>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</si>
  <si>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</si>
  <si>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</si>
  <si>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</si>
  <si>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</si>
  <si>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</si>
  <si>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</si>
  <si>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</si>
  <si>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</si>
  <si>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</si>
  <si>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</si>
  <si>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</si>
  <si>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</si>
  <si>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</si>
  <si>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</si>
  <si>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</si>
  <si>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</si>
  <si>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</si>
  <si>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</si>
  <si>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</si>
  <si>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</si>
  <si>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</si>
  <si>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</si>
  <si>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</si>
  <si>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</si>
  <si>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</si>
  <si>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</si>
  <si>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</si>
  <si>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</si>
  <si>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</si>
  <si>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</si>
  <si>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</si>
  <si>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</si>
  <si>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</si>
  <si>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</si>
  <si>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</si>
  <si>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</si>
  <si>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</si>
  <si>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</si>
  <si>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</si>
  <si>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</si>
  <si>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</si>
  <si>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</si>
  <si>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</si>
  <si>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</si>
  <si>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</si>
  <si>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</si>
  <si>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</si>
  <si>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</si>
  <si>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</si>
  <si>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</si>
  <si>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</si>
  <si>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</si>
  <si>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</si>
  <si>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</si>
  <si>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</si>
  <si>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</si>
  <si>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</si>
  <si>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</si>
  <si>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</si>
  <si>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</si>
  <si>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</si>
  <si>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</si>
  <si>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</si>
  <si>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</si>
  <si>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</si>
  <si>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</si>
  <si>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</si>
  <si>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</si>
  <si>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</si>
  <si>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</si>
  <si>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</si>
  <si>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</si>
  <si>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</si>
  <si>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</si>
  <si>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</si>
  <si>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</si>
  <si>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</si>
  <si>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</si>
  <si>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</si>
  <si>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</si>
  <si>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</si>
  <si>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</si>
  <si>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</si>
  <si>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</si>
  <si>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</si>
  <si>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</si>
  <si>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</si>
  <si>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</si>
  <si>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</si>
  <si>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</si>
  <si>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</si>
  <si>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</si>
  <si>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</si>
  <si>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</si>
  <si>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</si>
  <si>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</si>
  <si>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</si>
  <si>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</si>
  <si>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</si>
  <si>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</si>
  <si>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</si>
  <si>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</si>
  <si>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</si>
  <si>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</si>
  <si>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</si>
  <si>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</si>
  <si>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</si>
  <si>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</si>
  <si>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</si>
  <si>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</si>
  <si>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</si>
  <si>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</si>
  <si>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</si>
  <si>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</si>
  <si>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</si>
  <si>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</si>
  <si>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</si>
  <si>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</si>
  <si>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</si>
  <si>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</si>
  <si>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</si>
  <si>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</si>
  <si>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</si>
  <si>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</si>
  <si>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</si>
  <si>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</si>
  <si>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</si>
  <si>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</si>
  <si>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</si>
  <si>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</si>
  <si>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</si>
  <si>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</si>
  <si>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</si>
  <si>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</si>
  <si>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</si>
  <si>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</si>
  <si>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</si>
  <si>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</si>
  <si>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</si>
  <si>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</si>
  <si>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</si>
  <si>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</si>
  <si>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</si>
  <si>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</si>
  <si>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</si>
  <si>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</si>
  <si>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</si>
  <si>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</si>
  <si>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</si>
  <si>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</si>
  <si>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</si>
  <si>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</si>
  <si>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</si>
  <si>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</si>
  <si>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</si>
  <si>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</si>
  <si>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</si>
  <si>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</si>
  <si>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</si>
  <si>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</si>
  <si>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</si>
  <si>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</si>
  <si>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</si>
  <si>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</si>
  <si>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</si>
  <si>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</si>
  <si>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</si>
  <si>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</si>
  <si>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</si>
  <si>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</si>
  <si>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</si>
  <si>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</si>
  <si>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</si>
  <si>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</si>
  <si>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</si>
  <si>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</si>
  <si>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</si>
  <si>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</si>
  <si>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</si>
  <si>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</si>
  <si>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</si>
  <si>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</si>
  <si>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</si>
  <si>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</si>
  <si>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</si>
  <si>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</si>
  <si>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</si>
  <si>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</si>
  <si>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</si>
  <si>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</si>
  <si>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</si>
  <si>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</si>
  <si>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</si>
  <si>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</si>
  <si>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</si>
  <si>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</si>
  <si>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</si>
  <si>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</si>
  <si>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</si>
  <si>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</si>
  <si>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</si>
  <si>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</si>
  <si>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</si>
  <si>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</si>
  <si>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</si>
  <si>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</si>
  <si>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</si>
  <si>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</si>
  <si>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</si>
  <si>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</si>
  <si>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</si>
  <si>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</si>
  <si>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</si>
  <si>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</si>
  <si>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</si>
  <si>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</si>
  <si>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</si>
  <si>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</si>
  <si>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</si>
  <si>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</si>
  <si>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</si>
  <si>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</si>
  <si>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</si>
  <si>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</si>
  <si>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</si>
  <si>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</si>
  <si>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</si>
  <si>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</si>
  <si>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</si>
  <si>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</si>
  <si>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</si>
  <si>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</si>
  <si>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</si>
  <si>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</si>
  <si>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</si>
  <si>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</si>
  <si>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</si>
  <si>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</si>
  <si>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</si>
  <si>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</si>
  <si>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</si>
  <si>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</si>
  <si>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</si>
  <si>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</si>
  <si>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</si>
  <si>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</si>
  <si>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</si>
  <si>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</si>
  <si>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</si>
  <si>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</si>
  <si>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</si>
  <si>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</si>
  <si>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</si>
  <si>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</si>
  <si>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</si>
  <si>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</si>
  <si>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</si>
  <si>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</si>
  <si>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</si>
  <si>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</si>
  <si>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</si>
  <si>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</si>
  <si>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</si>
  <si>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</si>
  <si>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</si>
  <si>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</si>
  <si>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</si>
  <si>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</si>
  <si>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</si>
  <si>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</si>
  <si>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</si>
  <si>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</si>
  <si>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</si>
  <si>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</si>
  <si>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</si>
  <si>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</si>
  <si>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</si>
  <si>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</si>
  <si>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</si>
  <si>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</si>
  <si>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</si>
  <si>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</si>
  <si>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</si>
  <si>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</si>
  <si>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</si>
  <si>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</si>
  <si>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</si>
  <si>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</si>
  <si>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</si>
  <si>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</si>
  <si>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</si>
  <si>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</si>
  <si>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</si>
  <si>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</si>
  <si>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</si>
  <si>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</si>
  <si>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</si>
  <si>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</si>
  <si>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</si>
  <si>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</si>
  <si>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</si>
  <si>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</si>
  <si>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</si>
  <si>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</si>
  <si>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</si>
  <si>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</si>
  <si>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</si>
  <si>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</si>
  <si>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</si>
  <si>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</si>
  <si>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</si>
  <si>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</si>
  <si>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</si>
  <si>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</si>
  <si>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</si>
  <si>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</si>
  <si>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</si>
  <si>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</si>
  <si>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</si>
  <si>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</si>
  <si>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</si>
  <si>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</si>
  <si>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</si>
  <si>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</si>
  <si>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</si>
  <si>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</si>
  <si>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</si>
  <si>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</si>
  <si>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</si>
  <si>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</si>
  <si>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</si>
  <si>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</si>
  <si>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</si>
  <si>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</si>
  <si>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</si>
  <si>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</si>
  <si>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</si>
  <si>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</si>
  <si>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</si>
  <si>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</si>
  <si>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</si>
  <si>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</si>
  <si>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</si>
  <si>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</si>
  <si>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</si>
  <si>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</si>
  <si>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</si>
  <si>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</si>
  <si>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</si>
  <si>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</si>
  <si>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</si>
  <si>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</si>
  <si>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</si>
  <si>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</si>
  <si>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</si>
  <si>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</si>
  <si>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</si>
  <si>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</si>
  <si>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</si>
  <si>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</si>
  <si>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</si>
  <si>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</si>
  <si>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</si>
  <si>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</si>
  <si>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</si>
  <si>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</si>
  <si>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</si>
  <si>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</si>
  <si>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</si>
  <si>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</si>
  <si>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</si>
  <si>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</si>
  <si>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</si>
  <si>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</si>
  <si>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</si>
  <si>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</si>
  <si>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</si>
  <si>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</si>
  <si>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</si>
  <si>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</si>
  <si>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</si>
  <si>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</si>
  <si>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</si>
  <si>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</si>
  <si>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</si>
  <si>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</si>
  <si>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</si>
  <si>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</si>
  <si>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</si>
  <si>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</si>
  <si>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</si>
  <si>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</si>
  <si>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</si>
  <si>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</si>
  <si>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</si>
  <si>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</si>
  <si>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</si>
  <si>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</si>
  <si>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</si>
  <si>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</si>
  <si>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</si>
  <si>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</si>
  <si>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</si>
  <si>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</si>
  <si>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</si>
  <si>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</si>
  <si>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</si>
  <si>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</si>
  <si>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</si>
  <si>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</si>
  <si>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</si>
  <si>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</si>
  <si>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</si>
  <si>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</si>
  <si>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</si>
  <si>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</si>
  <si>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</si>
  <si>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</si>
  <si>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</si>
  <si>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</si>
  <si>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</si>
  <si>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</si>
  <si>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</si>
  <si>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</si>
  <si>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</si>
  <si>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</si>
  <si>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</si>
  <si>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</si>
  <si>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</si>
  <si>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</si>
  <si>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</si>
  <si>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</si>
  <si>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</si>
  <si>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</si>
  <si>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</si>
  <si>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</si>
  <si>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</si>
  <si>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</si>
  <si>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</si>
  <si>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</si>
  <si>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</si>
  <si>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</si>
  <si>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</si>
  <si>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</si>
  <si>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</si>
  <si>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</si>
  <si>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</si>
  <si>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</si>
  <si>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</si>
  <si>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</si>
  <si>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</si>
  <si>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</si>
  <si>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</si>
  <si>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</si>
  <si>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</si>
  <si>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</si>
  <si>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</si>
  <si>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</si>
  <si>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</si>
  <si>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</si>
  <si>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</si>
  <si>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</si>
  <si>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</si>
  <si>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</si>
  <si>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</si>
  <si>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</si>
  <si>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</si>
  <si>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</si>
  <si>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</si>
  <si>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</si>
  <si>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</si>
  <si>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</si>
  <si>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</si>
  <si>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</si>
  <si>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</si>
  <si>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</si>
  <si>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</si>
  <si>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</si>
  <si>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</si>
  <si>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</si>
  <si>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</si>
  <si>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</si>
  <si>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</si>
  <si>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</si>
  <si>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</si>
  <si>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</si>
  <si>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</si>
  <si>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</si>
  <si>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</si>
  <si>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</si>
  <si>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</si>
  <si>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</si>
  <si>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</si>
  <si>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</si>
  <si>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</si>
  <si>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</si>
  <si>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</si>
  <si>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</si>
  <si>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</si>
  <si>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</si>
  <si>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</si>
  <si>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</si>
  <si>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</si>
  <si>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</si>
  <si>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</si>
  <si>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</si>
  <si>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</si>
  <si>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</si>
  <si>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</si>
  <si>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</si>
  <si>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</si>
  <si>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</si>
  <si>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</si>
  <si>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</si>
  <si>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</si>
  <si>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</si>
  <si>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</si>
  <si>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</si>
  <si>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</si>
  <si>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</si>
  <si>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</si>
  <si>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</si>
  <si>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</si>
  <si>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</si>
  <si>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</si>
  <si>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</si>
  <si>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</si>
  <si>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</si>
  <si>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</si>
  <si>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</si>
  <si>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</si>
  <si>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</si>
  <si>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</si>
  <si>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</si>
  <si>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</si>
  <si>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</si>
  <si>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</si>
  <si>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</si>
  <si>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</si>
  <si>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</si>
  <si>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</si>
  <si>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</si>
  <si>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</si>
  <si>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</si>
  <si>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</si>
  <si>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</si>
  <si>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</si>
  <si>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</si>
  <si>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</si>
  <si>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</si>
  <si>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</si>
  <si>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</si>
  <si>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</si>
  <si>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</si>
  <si>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</si>
  <si>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</si>
  <si>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</si>
  <si>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</si>
  <si>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</si>
  <si>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</si>
  <si>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</si>
  <si>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</si>
  <si>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</si>
  <si>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</si>
  <si>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</si>
  <si>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</si>
  <si>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</si>
  <si>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</si>
  <si>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</si>
  <si>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</si>
  <si>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</si>
  <si>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</si>
  <si>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</si>
  <si>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</si>
  <si>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</si>
  <si>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</si>
  <si>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</si>
  <si>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</si>
  <si>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</si>
  <si>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</si>
  <si>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</si>
  <si>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</si>
  <si>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</si>
  <si>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</si>
  <si>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</si>
  <si>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</si>
  <si>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</si>
  <si>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</si>
  <si>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</si>
  <si>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</si>
  <si>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</si>
  <si>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</si>
  <si>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</si>
  <si>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</si>
  <si>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</si>
  <si>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</si>
  <si>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</si>
  <si>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</si>
  <si>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</si>
  <si>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</si>
  <si>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</si>
  <si>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</si>
  <si>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</si>
  <si>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</si>
  <si>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</si>
  <si>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</si>
  <si>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</si>
  <si>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</si>
  <si>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</si>
  <si>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</si>
  <si>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</si>
  <si>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</si>
  <si>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</si>
  <si>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</si>
  <si>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</si>
  <si>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</si>
  <si>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</si>
  <si>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</si>
  <si>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</si>
  <si>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</si>
  <si>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</si>
  <si>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</si>
  <si>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</si>
  <si>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</si>
  <si>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</si>
  <si>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</si>
  <si>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</si>
  <si>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</si>
  <si>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</si>
  <si>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</si>
  <si>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</si>
  <si>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</si>
  <si>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</si>
  <si>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</si>
  <si>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</si>
  <si>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</si>
  <si>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</si>
  <si>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</si>
  <si>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</si>
  <si>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</si>
  <si>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</si>
  <si>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</si>
  <si>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</si>
  <si>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</si>
  <si>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</si>
  <si>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</si>
  <si>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</si>
  <si>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</si>
  <si>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</si>
  <si>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</si>
  <si>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</si>
  <si>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</si>
  <si>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</si>
  <si>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</si>
  <si>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</si>
  <si>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</si>
  <si>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</si>
  <si>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</si>
  <si>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</si>
  <si>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</si>
  <si>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</si>
  <si>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</si>
  <si>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</si>
  <si>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</si>
  <si>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</si>
  <si>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</si>
  <si>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</si>
  <si>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</si>
  <si>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</si>
  <si>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</si>
  <si>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</si>
  <si>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</si>
  <si>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</si>
  <si>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</si>
  <si>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</si>
  <si>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</si>
  <si>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</si>
  <si>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</si>
  <si>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</si>
  <si>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</si>
  <si>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</si>
  <si>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</si>
  <si>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</si>
  <si>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</si>
  <si>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</si>
  <si>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</si>
  <si>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</si>
  <si>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</si>
  <si>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</si>
  <si>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</si>
  <si>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</si>
  <si>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</si>
  <si>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</si>
  <si>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</si>
  <si>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</si>
  <si>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</si>
  <si>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</si>
  <si>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</si>
  <si>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</si>
  <si>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</si>
  <si>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</si>
  <si>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</si>
  <si>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</si>
  <si>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</si>
  <si>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</si>
  <si>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</si>
  <si>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</si>
  <si>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</si>
  <si>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</si>
  <si>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</si>
  <si>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</si>
  <si>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</si>
  <si>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</si>
  <si>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</si>
  <si>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</si>
  <si>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</si>
  <si>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</si>
  <si>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</si>
  <si>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</si>
  <si>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</si>
  <si>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</si>
  <si>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</si>
  <si>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</si>
  <si>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</si>
  <si>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</si>
  <si>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</si>
  <si>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</si>
  <si>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</si>
  <si>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</si>
  <si>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</si>
  <si>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</si>
  <si>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</si>
  <si>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</si>
  <si>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</si>
  <si>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</si>
  <si>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</si>
  <si>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</si>
  <si>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</si>
  <si>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</si>
  <si>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</si>
  <si>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</si>
  <si>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</si>
  <si>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</si>
  <si>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</si>
  <si>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</si>
  <si>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</si>
  <si>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</si>
  <si>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</si>
  <si>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</si>
  <si>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</si>
  <si>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</si>
  <si>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</si>
  <si>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</si>
  <si>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</si>
  <si>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</si>
  <si>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</si>
  <si>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</si>
  <si>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</si>
  <si>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</si>
  <si>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</si>
  <si>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</si>
  <si>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</si>
  <si>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</si>
  <si>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</si>
  <si>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</si>
  <si>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</si>
  <si>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</si>
  <si>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</si>
  <si>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</si>
  <si>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</si>
  <si>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</si>
  <si>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</si>
  <si>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</si>
  <si>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</si>
  <si>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</si>
  <si>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</si>
  <si>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</si>
  <si>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</si>
  <si>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</si>
  <si>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</si>
  <si>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</si>
  <si>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</si>
  <si>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</si>
  <si>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</si>
  <si>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</si>
  <si>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</si>
  <si>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</si>
  <si>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</si>
  <si>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</si>
  <si>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</si>
  <si>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</si>
  <si>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</si>
  <si>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</si>
  <si>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</si>
  <si>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</si>
  <si>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</si>
  <si>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</si>
  <si>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</si>
  <si>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</si>
  <si>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</si>
  <si>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</si>
  <si>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</si>
  <si>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</si>
  <si>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</si>
  <si>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</si>
  <si>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</si>
  <si>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</si>
  <si>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</si>
  <si>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</si>
  <si>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</si>
  <si>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</si>
  <si>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</si>
  <si>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</si>
  <si>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</si>
  <si>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</si>
  <si>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</si>
  <si>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</si>
  <si>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</si>
  <si>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</si>
  <si>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</si>
  <si>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</si>
  <si>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</si>
  <si>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</si>
  <si>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</si>
  <si>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</si>
  <si>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</si>
  <si>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</si>
  <si>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</si>
  <si>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</si>
  <si>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</si>
  <si>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</si>
  <si>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</si>
  <si>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</si>
  <si>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</si>
  <si>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</si>
  <si>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</si>
  <si>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</si>
  <si>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</si>
  <si>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</si>
  <si>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</si>
  <si>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</si>
  <si>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</si>
  <si>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</si>
  <si>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</si>
  <si>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</si>
  <si>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</si>
  <si>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</si>
  <si>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</si>
  <si>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</si>
  <si>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</si>
  <si>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</si>
  <si>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</si>
  <si>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</si>
  <si>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</si>
  <si>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</si>
  <si>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</si>
  <si>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</si>
  <si>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</si>
  <si>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</si>
  <si>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</si>
  <si>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</si>
  <si>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</si>
  <si>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</si>
  <si>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</si>
  <si>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</si>
  <si>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</si>
  <si>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</si>
  <si>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</si>
  <si>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</si>
  <si>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</si>
  <si>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</si>
  <si>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</si>
  <si>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</si>
  <si>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</si>
  <si>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</si>
  <si>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</si>
  <si>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</si>
  <si>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</si>
  <si>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</si>
  <si>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</si>
  <si>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</si>
  <si>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</si>
  <si>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</si>
  <si>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</si>
  <si>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</si>
  <si>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</si>
  <si>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</si>
  <si>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</si>
  <si>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</si>
  <si>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</si>
  <si>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</si>
  <si>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</si>
  <si>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</si>
  <si>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</si>
  <si>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</si>
  <si>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</si>
  <si>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</si>
  <si>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</si>
  <si>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</si>
  <si>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</si>
  <si>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</si>
  <si>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</si>
  <si>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</si>
  <si>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</si>
  <si>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</si>
  <si>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</si>
  <si>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</si>
  <si>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</si>
  <si>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</si>
  <si>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</si>
  <si>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</si>
  <si>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</si>
  <si>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</si>
  <si>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</si>
  <si>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</si>
  <si>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</si>
  <si>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</si>
  <si>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</si>
  <si>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</si>
  <si>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</si>
  <si>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</si>
  <si>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</si>
  <si>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</si>
  <si>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</si>
  <si>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</si>
  <si>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</si>
  <si>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</si>
  <si>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</si>
  <si>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</si>
  <si>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</si>
  <si>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</si>
  <si>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</si>
  <si>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</si>
  <si>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</si>
  <si>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</si>
  <si>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</si>
  <si>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</si>
  <si>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</si>
  <si>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</si>
  <si>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</si>
  <si>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</si>
  <si>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</si>
  <si>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</si>
  <si>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</si>
  <si>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</si>
  <si>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</si>
  <si>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</si>
  <si>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</si>
  <si>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</si>
  <si>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</si>
  <si>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</si>
  <si>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</si>
  <si>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</si>
  <si>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</si>
  <si>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</si>
  <si>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</si>
  <si>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</si>
  <si>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</si>
  <si>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</si>
  <si>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</si>
  <si>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</si>
  <si>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</si>
  <si>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</si>
  <si>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</si>
  <si>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</si>
  <si>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</si>
  <si>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</si>
  <si>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</si>
  <si>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</si>
  <si>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</si>
  <si>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</si>
  <si>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</si>
  <si>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</si>
  <si>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</si>
  <si>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</si>
  <si>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</si>
  <si>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</si>
  <si>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</si>
  <si>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</si>
  <si>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</si>
  <si>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</si>
  <si>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</si>
  <si>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</si>
  <si>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</si>
  <si>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</si>
  <si>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</si>
  <si>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</si>
  <si>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</si>
  <si>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</si>
  <si>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</si>
  <si>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</si>
  <si>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</si>
  <si>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</si>
  <si>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</si>
  <si>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</si>
  <si>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</si>
  <si>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</si>
  <si>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</si>
  <si>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</si>
  <si>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</si>
  <si>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</si>
  <si>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</si>
  <si>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</si>
  <si>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</si>
  <si>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</si>
  <si>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</si>
  <si>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</si>
  <si>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</si>
  <si>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</si>
  <si>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</si>
  <si>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</si>
  <si>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</si>
  <si>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</si>
  <si>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</si>
  <si>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</si>
  <si>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</si>
  <si>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</si>
  <si>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</si>
  <si>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</si>
  <si>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</si>
  <si>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</si>
  <si>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</si>
  <si>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</si>
  <si>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</si>
  <si>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</si>
  <si>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</si>
  <si>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</si>
  <si>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</si>
  <si>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</si>
  <si>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</si>
  <si>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</si>
  <si>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</si>
  <si>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</si>
  <si>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</si>
  <si>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</si>
  <si>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</si>
  <si>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</si>
  <si>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</si>
  <si>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</si>
  <si>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</si>
  <si>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</si>
  <si>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</si>
  <si>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</si>
  <si>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</si>
  <si>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</si>
  <si>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</si>
  <si>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</si>
  <si>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</si>
  <si>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</si>
  <si>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</si>
  <si>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</si>
  <si>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</si>
  <si>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</si>
  <si>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</si>
  <si>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</si>
  <si>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</si>
  <si>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</si>
  <si>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</si>
  <si>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</si>
  <si>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</si>
  <si>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</si>
  <si>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</si>
  <si>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</si>
  <si>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</si>
  <si>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</si>
  <si>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</si>
  <si>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</si>
  <si>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</si>
  <si>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</si>
  <si>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</si>
  <si>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</si>
  <si>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</si>
  <si>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</si>
  <si>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</si>
  <si>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</si>
  <si>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</si>
  <si>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</si>
  <si>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</si>
  <si>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</si>
  <si>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</si>
  <si>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</si>
  <si>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</si>
  <si>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</si>
  <si>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</si>
  <si>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</si>
  <si>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</si>
  <si>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</si>
  <si>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</si>
  <si>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</si>
  <si>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</si>
  <si>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</si>
  <si>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</si>
  <si>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</si>
  <si>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</si>
  <si>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</si>
  <si>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</si>
  <si>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</si>
  <si>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</si>
  <si>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</si>
  <si>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</si>
  <si>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</si>
  <si>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</si>
  <si>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</si>
  <si>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</si>
  <si>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</si>
  <si>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</si>
  <si>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</si>
  <si>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</si>
  <si>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</si>
  <si>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</si>
  <si>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</si>
  <si>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</si>
  <si>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</si>
  <si>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</si>
  <si>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</si>
  <si>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</si>
  <si>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</si>
  <si>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</si>
  <si>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</si>
  <si>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</si>
  <si>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</si>
  <si>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</si>
  <si>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</si>
  <si>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</si>
  <si>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</si>
  <si>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</si>
  <si>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</si>
  <si>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</si>
  <si>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</si>
  <si>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</si>
  <si>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</si>
  <si>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</si>
  <si>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</si>
  <si>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</si>
  <si>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</si>
  <si>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</si>
  <si>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</si>
  <si>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</si>
  <si>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</si>
  <si>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</si>
  <si>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</si>
  <si>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</si>
  <si>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</si>
  <si>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</si>
  <si>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</si>
  <si>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</si>
  <si>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</si>
  <si>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</si>
  <si>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</si>
  <si>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</si>
  <si>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</si>
  <si>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</si>
  <si>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</si>
  <si>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</si>
  <si>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</si>
  <si>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</si>
  <si>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</si>
  <si>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</si>
  <si>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</si>
  <si>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</si>
  <si>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</si>
  <si>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</si>
  <si>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</si>
  <si>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</si>
  <si>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</si>
  <si>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</si>
  <si>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</si>
  <si>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</si>
  <si>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</si>
  <si>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</si>
  <si>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</si>
  <si>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</si>
  <si>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</si>
  <si>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</si>
  <si>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</si>
  <si>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</si>
  <si>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</si>
  <si>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</si>
  <si>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</si>
  <si>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</si>
  <si>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</si>
  <si>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</si>
  <si>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</si>
  <si>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</si>
  <si>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</si>
  <si>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</si>
  <si>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</si>
  <si>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</si>
  <si>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</si>
  <si>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</si>
  <si>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</si>
  <si>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</si>
  <si>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</si>
  <si>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</si>
  <si>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</si>
  <si>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</si>
  <si>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</si>
  <si>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</si>
  <si>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</si>
  <si>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</si>
  <si>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</si>
  <si>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</si>
  <si>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</si>
  <si>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</si>
  <si>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</si>
  <si>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</si>
  <si>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</si>
  <si>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</si>
  <si>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</si>
  <si>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</si>
  <si>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</si>
  <si>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</si>
  <si>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</si>
  <si>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</si>
  <si>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</si>
  <si>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</si>
  <si>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</si>
  <si>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</si>
  <si>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</si>
  <si>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</si>
  <si>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</si>
  <si>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</si>
  <si>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</si>
  <si>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</si>
  <si>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</si>
  <si>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</si>
  <si>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</si>
  <si>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</si>
  <si>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</si>
  <si>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</si>
  <si>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</si>
  <si>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</si>
  <si>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</si>
  <si>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</si>
  <si>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</si>
  <si>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</si>
  <si>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</si>
  <si>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</si>
  <si>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</si>
  <si>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</si>
  <si>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</si>
  <si>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</si>
  <si>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</si>
  <si>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</si>
  <si>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</si>
  <si>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</si>
  <si>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</si>
  <si>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</si>
  <si>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</si>
  <si>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</si>
  <si>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</si>
  <si>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</si>
  <si>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</si>
  <si>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</si>
  <si>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</si>
  <si>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</si>
  <si>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</si>
  <si>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</si>
  <si>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</si>
  <si>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</si>
  <si>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</si>
  <si>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</si>
  <si>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</si>
  <si>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</si>
  <si>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</si>
  <si>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</si>
  <si>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</si>
  <si>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</si>
  <si>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</si>
  <si>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</si>
  <si>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</si>
  <si>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</si>
  <si>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</si>
  <si>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</si>
  <si>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</si>
  <si>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</si>
  <si>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</si>
  <si>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</si>
  <si>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</si>
  <si>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</si>
  <si>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</si>
  <si>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</si>
  <si>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</si>
  <si>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</si>
  <si>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</si>
  <si>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</si>
  <si>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</si>
  <si>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</si>
  <si>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</si>
  <si>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</si>
  <si>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</si>
  <si>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</si>
  <si>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</si>
  <si>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</si>
  <si>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</si>
  <si>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</si>
  <si>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</si>
  <si>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</si>
  <si>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</si>
  <si>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</si>
  <si>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</si>
  <si>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</si>
  <si>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</si>
  <si>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</si>
  <si>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</si>
  <si>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</si>
  <si>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</si>
  <si>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</si>
  <si>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</si>
  <si>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</si>
  <si>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</si>
  <si>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</si>
  <si>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</si>
  <si>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</si>
  <si>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</si>
  <si>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</si>
  <si>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</si>
  <si>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</si>
  <si>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</si>
  <si>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</si>
  <si>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</si>
  <si>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</si>
  <si>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</si>
  <si>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</si>
  <si>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</si>
  <si>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</si>
  <si>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</si>
  <si>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</si>
  <si>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</si>
  <si>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</si>
  <si>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</si>
  <si>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</si>
  <si>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</si>
  <si>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</si>
  <si>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</si>
  <si>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</si>
  <si>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</si>
  <si>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</si>
  <si>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</si>
  <si>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</si>
  <si>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</si>
  <si>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</si>
  <si>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</si>
  <si>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</si>
  <si>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</si>
  <si>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</si>
  <si>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</si>
  <si>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</si>
  <si>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</si>
  <si>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</si>
  <si>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</si>
  <si>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</si>
  <si>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</si>
  <si>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</si>
  <si>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</si>
  <si>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</si>
  <si>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</si>
  <si>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</si>
  <si>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</si>
  <si>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</si>
  <si>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</si>
  <si>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</si>
  <si>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</si>
  <si>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</si>
  <si>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</si>
  <si>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</si>
  <si>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</si>
  <si>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</si>
  <si>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</si>
  <si>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</si>
  <si>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</si>
  <si>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</si>
  <si>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</si>
  <si>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</si>
  <si>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</si>
  <si>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</si>
  <si>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</si>
  <si>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</si>
  <si>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</si>
  <si>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</si>
  <si>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</si>
  <si>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</si>
  <si>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</si>
  <si>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</si>
  <si>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</si>
  <si>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</si>
  <si>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</si>
  <si>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</si>
  <si>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</si>
  <si>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</si>
  <si>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</si>
  <si>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</si>
  <si>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</si>
  <si>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</si>
  <si>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</si>
  <si>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</si>
  <si>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</si>
  <si>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</si>
  <si>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</si>
  <si>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</si>
  <si>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</si>
  <si>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</si>
  <si>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</si>
  <si>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</si>
  <si>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</si>
  <si>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</si>
  <si>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</si>
  <si>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</si>
  <si>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</si>
  <si>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</si>
  <si>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</si>
  <si>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</si>
  <si>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</si>
  <si>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</si>
  <si>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</si>
  <si>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</si>
  <si>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</si>
  <si>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</si>
  <si>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</si>
  <si>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</si>
  <si>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</si>
  <si>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</si>
  <si>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</si>
  <si>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</si>
  <si>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</si>
  <si>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</si>
  <si>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</si>
  <si>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</si>
  <si>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</si>
  <si>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</si>
  <si>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</si>
  <si>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</si>
  <si>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</si>
  <si>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</si>
  <si>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</si>
  <si>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</si>
  <si>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</si>
  <si>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</si>
  <si>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</si>
  <si>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</si>
  <si>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</si>
  <si>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</si>
  <si>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</si>
  <si>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</si>
  <si>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</si>
  <si>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</si>
  <si>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</si>
  <si>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</si>
  <si>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</si>
  <si>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</si>
  <si>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</si>
  <si>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</si>
  <si>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</si>
  <si>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</si>
  <si>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</si>
  <si>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</si>
  <si>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</si>
  <si>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</si>
  <si>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</si>
  <si>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</si>
  <si>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</si>
  <si>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</si>
  <si>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</si>
  <si>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</si>
  <si>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</si>
  <si>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</si>
  <si>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</si>
  <si>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</si>
  <si>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</si>
  <si>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</si>
  <si>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</si>
  <si>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</si>
  <si>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</si>
  <si>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</si>
  <si>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</si>
  <si>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</si>
  <si>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</si>
  <si>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</si>
  <si>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</si>
  <si>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</si>
  <si>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</si>
  <si>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</si>
  <si>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</si>
  <si>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</si>
  <si>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</si>
  <si>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</si>
  <si>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</si>
  <si>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</si>
  <si>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</si>
  <si>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</si>
  <si>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</si>
  <si>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</si>
  <si>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</si>
  <si>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</si>
  <si>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</si>
  <si>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</si>
  <si>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</si>
  <si>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</si>
  <si>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</si>
  <si>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</si>
  <si>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</si>
  <si>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</si>
  <si>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</si>
  <si>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</si>
  <si>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</si>
  <si>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</si>
  <si>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</si>
  <si>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</si>
  <si>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</si>
  <si>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</si>
  <si>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</si>
  <si>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</si>
  <si>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</si>
  <si>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</si>
  <si>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</si>
  <si>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</si>
  <si>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</si>
  <si>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</si>
  <si>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</si>
  <si>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</si>
  <si>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</si>
  <si>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</si>
  <si>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</si>
  <si>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</si>
  <si>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</si>
  <si>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</si>
  <si>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</si>
  <si>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</si>
  <si>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</si>
  <si>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</si>
  <si>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</si>
  <si>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</si>
  <si>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</si>
  <si>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</si>
  <si>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</si>
  <si>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</si>
  <si>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</si>
  <si>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</si>
  <si>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</si>
  <si>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</si>
  <si>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</si>
  <si>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</si>
  <si>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</si>
  <si>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</si>
  <si>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</si>
  <si>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</si>
  <si>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</si>
  <si>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</si>
  <si>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</si>
  <si>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</si>
  <si>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</si>
  <si>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</si>
  <si>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</si>
  <si>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</si>
  <si>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</si>
  <si>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</si>
  <si>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</si>
  <si>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</si>
  <si>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</si>
  <si>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</si>
  <si>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</si>
  <si>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</si>
  <si>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</si>
  <si>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</si>
  <si>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</si>
  <si>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</si>
  <si>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</si>
  <si>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</si>
  <si>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</si>
  <si>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</si>
  <si>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</si>
  <si>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</si>
  <si>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</si>
  <si>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</si>
  <si>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</si>
  <si>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</si>
  <si>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</si>
  <si>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</si>
  <si>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</si>
  <si>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</si>
  <si>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</si>
  <si>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</si>
  <si>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</si>
  <si>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</si>
  <si>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</si>
  <si>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</si>
  <si>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</si>
  <si>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</si>
  <si>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</si>
  <si>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</si>
  <si>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</si>
  <si>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</si>
  <si>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</si>
  <si>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</si>
  <si>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</si>
  <si>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</si>
  <si>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</si>
  <si>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</si>
  <si>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</si>
  <si>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</si>
  <si>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</si>
  <si>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</si>
  <si>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</si>
  <si>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</si>
  <si>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</si>
  <si>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</si>
  <si>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</si>
  <si>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</si>
  <si>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</si>
  <si>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</si>
  <si>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</si>
  <si>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</si>
  <si>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</si>
  <si>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</si>
  <si>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</si>
  <si>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</si>
  <si>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</si>
  <si>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</si>
  <si>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</si>
  <si>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</si>
  <si>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</si>
  <si>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</si>
  <si>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</si>
  <si>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</si>
  <si>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</si>
  <si>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</si>
  <si>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</si>
  <si>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</si>
  <si>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</si>
  <si>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</si>
  <si>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</si>
  <si>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</si>
  <si>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</si>
  <si>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</si>
  <si>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</si>
  <si>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</si>
  <si>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</si>
  <si>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</si>
  <si>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</si>
  <si>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</si>
  <si>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</si>
  <si>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</si>
  <si>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</si>
  <si>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</si>
  <si>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</si>
  <si>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</si>
  <si>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</si>
  <si>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</si>
  <si>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</si>
  <si>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</si>
  <si>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</si>
  <si>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</si>
  <si>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</si>
  <si>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</si>
  <si>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</si>
  <si>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</si>
  <si>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</si>
  <si>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</si>
  <si>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</si>
  <si>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</si>
  <si>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</si>
  <si>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</si>
  <si>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</si>
  <si>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</si>
  <si>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</si>
  <si>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</si>
  <si>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</si>
  <si>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</si>
  <si>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</si>
  <si>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</si>
  <si>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</si>
  <si>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</si>
  <si>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</si>
  <si>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</si>
  <si>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</si>
  <si>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</si>
  <si>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</si>
  <si>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</si>
  <si>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</si>
  <si>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</si>
  <si>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</si>
  <si>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</si>
  <si>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</si>
  <si>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</si>
  <si>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</si>
  <si>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</si>
  <si>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</si>
  <si>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</si>
  <si>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</si>
  <si>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</si>
  <si>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</si>
  <si>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</si>
  <si>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</si>
  <si>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</si>
  <si>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</si>
  <si>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</si>
  <si>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</si>
  <si>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</si>
  <si>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</si>
  <si>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</si>
  <si>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</si>
  <si>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</si>
  <si>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</si>
  <si>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</si>
  <si>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</si>
  <si>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</si>
  <si>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</si>
  <si>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</si>
  <si>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</si>
  <si>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</si>
  <si>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</si>
  <si>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</si>
  <si>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</si>
  <si>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</si>
  <si>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</si>
  <si>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</si>
  <si>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</si>
  <si>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</si>
  <si>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</si>
  <si>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</si>
  <si>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</si>
  <si>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</si>
  <si>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</si>
  <si>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</si>
  <si>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</si>
  <si>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</si>
  <si>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</si>
  <si>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</si>
  <si>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</si>
  <si>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</si>
  <si>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</si>
  <si>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</si>
  <si>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</si>
  <si>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</si>
  <si>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</si>
  <si>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</si>
  <si>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</si>
  <si>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</si>
  <si>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</si>
  <si>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</si>
  <si>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</si>
  <si>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</si>
  <si>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</si>
  <si>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</si>
  <si>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</si>
  <si>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</si>
  <si>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</si>
  <si>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</si>
  <si>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</si>
  <si>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</si>
  <si>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</si>
  <si>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</si>
  <si>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</si>
  <si>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</si>
  <si>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</si>
  <si>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</si>
  <si>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</si>
  <si>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</si>
  <si>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</si>
  <si>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</si>
  <si>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</si>
  <si>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</si>
  <si>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</si>
  <si>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</si>
  <si>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</si>
  <si>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</si>
  <si>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</si>
  <si>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</si>
  <si>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</si>
  <si>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</si>
  <si>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</si>
  <si>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</si>
  <si>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</si>
  <si>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</si>
  <si>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</si>
  <si>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</si>
  <si>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</si>
  <si>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</si>
  <si>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</si>
  <si>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</si>
  <si>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</si>
  <si>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</si>
  <si>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</si>
  <si>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</si>
  <si>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</si>
  <si>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</si>
  <si>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</si>
  <si>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</si>
  <si>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</si>
  <si>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</si>
  <si>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</si>
  <si>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</si>
  <si>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</si>
  <si>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</si>
  <si>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</si>
  <si>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</si>
  <si>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</si>
  <si>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</si>
  <si>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</si>
  <si>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</si>
  <si>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</si>
  <si>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</si>
  <si>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</si>
  <si>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</si>
  <si>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</si>
  <si>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</si>
  <si>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</si>
  <si>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</si>
  <si>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</si>
  <si>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</si>
  <si>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</si>
  <si>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</si>
  <si>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</si>
  <si>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</si>
  <si>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</si>
  <si>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</si>
  <si>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</si>
  <si>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</si>
  <si>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</si>
  <si>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</si>
  <si>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</si>
  <si>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</si>
  <si>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</si>
  <si>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</si>
  <si>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</si>
  <si>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</si>
  <si>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</si>
  <si>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</si>
  <si>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</si>
  <si>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</si>
  <si>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</si>
  <si>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</si>
  <si>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</si>
  <si>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</si>
  <si>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</si>
  <si>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</si>
  <si>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</si>
  <si>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</si>
  <si>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</si>
  <si>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</si>
  <si>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</si>
  <si>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</si>
  <si>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</si>
  <si>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</si>
  <si>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</si>
  <si>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</si>
  <si>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</si>
  <si>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</si>
  <si>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</si>
  <si>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</si>
  <si>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</si>
  <si>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</si>
  <si>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</si>
  <si>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</si>
  <si>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</si>
  <si>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</si>
  <si>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</si>
  <si>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</si>
  <si>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</si>
  <si>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</si>
  <si>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</si>
  <si>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</si>
  <si>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</si>
  <si>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</si>
  <si>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</si>
  <si>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</si>
  <si>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</si>
  <si>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</si>
  <si>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</si>
  <si>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</si>
  <si>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</si>
  <si>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</si>
  <si>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</si>
  <si>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</si>
  <si>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</si>
  <si>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</si>
  <si>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</si>
  <si>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</si>
  <si>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</si>
  <si>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</si>
  <si>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</si>
  <si>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</si>
  <si>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</si>
  <si>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</si>
  <si>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</si>
  <si>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</si>
  <si>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</si>
  <si>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</si>
  <si>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</si>
  <si>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</si>
  <si>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</si>
  <si>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</si>
  <si>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</si>
  <si>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</si>
  <si>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</si>
  <si>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</si>
  <si>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</si>
  <si>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</si>
  <si>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</si>
  <si>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</si>
  <si>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</si>
  <si>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</si>
  <si>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</si>
  <si>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</si>
  <si>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</si>
  <si>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</si>
  <si>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</si>
  <si>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</si>
  <si>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</si>
  <si>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</si>
  <si>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</si>
  <si>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</si>
  <si>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</si>
  <si>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</si>
  <si>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</si>
  <si>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</si>
  <si>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</si>
  <si>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</si>
  <si>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</si>
  <si>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</si>
  <si>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</si>
  <si>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</si>
  <si>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</si>
  <si>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</si>
  <si>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</si>
  <si>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</si>
  <si>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</si>
  <si>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</si>
  <si>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</si>
  <si>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</si>
  <si>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</si>
  <si>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</si>
  <si>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</si>
  <si>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</si>
  <si>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</si>
  <si>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</si>
  <si>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</si>
  <si>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</si>
  <si>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</si>
  <si>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</si>
  <si>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</si>
  <si>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</si>
  <si>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</si>
  <si>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</si>
  <si>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</si>
  <si>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</si>
  <si>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</si>
  <si>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</si>
  <si>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</si>
  <si>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</si>
  <si>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</si>
  <si>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</si>
  <si>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</si>
  <si>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</si>
  <si>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</si>
  <si>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</si>
  <si>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</si>
  <si>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</si>
  <si>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</si>
  <si>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</si>
  <si>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</si>
  <si>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</si>
  <si>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</si>
  <si>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</si>
  <si>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</si>
  <si>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</si>
  <si>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</si>
  <si>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</si>
  <si>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</si>
  <si>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</si>
  <si>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</si>
  <si>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</si>
  <si>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</si>
  <si>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</si>
  <si>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</si>
  <si>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</si>
  <si>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</si>
  <si>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</si>
  <si>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</si>
  <si>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</si>
  <si>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</si>
  <si>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</si>
  <si>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</si>
  <si>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</si>
  <si>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</si>
  <si>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</si>
  <si>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</si>
  <si>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</si>
  <si>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</si>
  <si>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</si>
  <si>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</si>
  <si>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</si>
  <si>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</si>
  <si>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</si>
  <si>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</si>
  <si>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</si>
  <si>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</si>
  <si>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</si>
  <si>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</si>
  <si>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</si>
  <si>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</si>
  <si>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</si>
  <si>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</si>
  <si>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</si>
  <si>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</si>
  <si>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</si>
  <si>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</si>
  <si>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</si>
  <si>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</si>
  <si>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</si>
  <si>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</si>
  <si>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</si>
  <si>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</si>
  <si>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</si>
  <si>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</si>
  <si>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</si>
  <si>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</si>
  <si>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</si>
  <si>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</si>
  <si>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</si>
  <si>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</si>
  <si>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</si>
  <si>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</si>
  <si>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</si>
  <si>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</si>
  <si>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</si>
  <si>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</si>
  <si>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</si>
  <si>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</si>
  <si>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</si>
  <si>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</si>
  <si>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</si>
  <si>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</si>
  <si>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</si>
  <si>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</si>
  <si>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</si>
  <si>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</si>
  <si>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</si>
  <si>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</si>
  <si>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</si>
  <si>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</si>
  <si>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</si>
  <si>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</si>
  <si>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</si>
  <si>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</si>
  <si>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</si>
  <si>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</si>
  <si>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</si>
  <si>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</si>
  <si>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</si>
  <si>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</si>
  <si>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</si>
  <si>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</si>
  <si>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</si>
  <si>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</si>
  <si>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</si>
  <si>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</si>
  <si>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</si>
  <si>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</si>
  <si>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</si>
  <si>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</si>
  <si>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</si>
  <si>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</si>
  <si>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</si>
  <si>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</si>
  <si>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</si>
  <si>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</si>
  <si>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</si>
  <si>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</si>
  <si>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</si>
  <si>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</si>
  <si>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</si>
  <si>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</si>
  <si>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</si>
  <si>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</si>
  <si>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</si>
  <si>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</si>
  <si>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</si>
  <si>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</si>
  <si>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</si>
  <si>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</si>
  <si>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</si>
  <si>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</si>
  <si>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</si>
  <si>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</si>
  <si>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</si>
  <si>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</si>
  <si>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</si>
  <si>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</si>
  <si>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</si>
  <si>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</si>
  <si>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</si>
  <si>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</si>
  <si>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</si>
  <si>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</si>
  <si>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</si>
  <si>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</si>
  <si>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</si>
  <si>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</si>
  <si>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</si>
  <si>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</si>
  <si>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</si>
  <si>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</si>
  <si>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</si>
  <si>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</si>
  <si>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</si>
  <si>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</si>
  <si>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</si>
  <si>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</si>
  <si>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</si>
  <si>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</si>
  <si>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</si>
  <si>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</si>
  <si>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</si>
  <si>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</si>
  <si>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</si>
  <si>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</si>
  <si>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</si>
  <si>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</si>
  <si>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</si>
  <si>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</si>
  <si>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</si>
  <si>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</si>
  <si>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</si>
  <si>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</si>
  <si>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</si>
  <si>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</si>
  <si>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</si>
  <si>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</si>
  <si>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</si>
  <si>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</si>
  <si>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</si>
  <si>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</si>
  <si>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</si>
  <si>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</si>
  <si>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</si>
  <si>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</si>
  <si>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</si>
  <si>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</si>
  <si>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</si>
  <si>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</si>
  <si>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</si>
  <si>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</si>
  <si>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</si>
  <si>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</si>
  <si>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</si>
  <si>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</si>
  <si>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</si>
  <si>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</si>
  <si>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</si>
  <si>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</si>
  <si>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</si>
  <si>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</si>
  <si>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</si>
  <si>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</si>
  <si>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</si>
  <si>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</si>
  <si>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</si>
  <si>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</si>
  <si>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</si>
  <si>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</si>
  <si>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</si>
  <si>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</si>
  <si>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</si>
  <si>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</si>
  <si>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</si>
  <si>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</si>
  <si>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</si>
  <si>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</si>
  <si>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</si>
  <si>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</si>
  <si>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</si>
  <si>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</si>
  <si>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</si>
  <si>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</si>
  <si>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</si>
  <si>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</si>
  <si>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</si>
  <si>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</si>
  <si>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</si>
  <si>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</si>
  <si>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</si>
  <si>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</si>
  <si>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</si>
  <si>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</si>
  <si>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</si>
  <si>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</si>
  <si>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</si>
  <si>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</si>
  <si>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</si>
  <si>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</si>
  <si>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</si>
  <si>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</si>
  <si>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</si>
  <si>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</si>
  <si>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</si>
  <si>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</si>
  <si>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</si>
  <si>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</si>
  <si>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</si>
  <si>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</si>
  <si>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</si>
  <si>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</si>
  <si>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</si>
  <si>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</si>
  <si>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</si>
  <si>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</si>
  <si>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</si>
  <si>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</si>
  <si>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</si>
  <si>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</si>
  <si>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</si>
  <si>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</si>
  <si>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</si>
  <si>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</si>
  <si>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</si>
  <si>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</si>
  <si>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</si>
  <si>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</si>
  <si>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</si>
  <si>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</si>
  <si>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</si>
  <si>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</si>
  <si>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</si>
  <si>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</si>
  <si>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</si>
  <si>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</si>
  <si>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</si>
  <si>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</si>
  <si>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</si>
  <si>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</si>
  <si>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</si>
  <si>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</si>
  <si>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</si>
  <si>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</si>
  <si>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</si>
  <si>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</si>
  <si>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</si>
  <si>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</si>
  <si>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</si>
  <si>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</si>
  <si>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</si>
  <si>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</si>
  <si>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</si>
  <si>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</si>
  <si>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</si>
  <si>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</si>
  <si>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</si>
  <si>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</si>
  <si>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</si>
  <si>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</si>
  <si>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</si>
  <si>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</si>
  <si>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</si>
  <si>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</si>
  <si>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</si>
  <si>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</si>
  <si>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</si>
  <si>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</si>
  <si>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</si>
  <si>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</si>
  <si>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</si>
  <si>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</si>
  <si>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</si>
  <si>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</si>
  <si>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</si>
  <si>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</si>
  <si>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</si>
  <si>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</si>
  <si>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</si>
  <si>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</si>
  <si>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</si>
  <si>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</si>
  <si>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</si>
  <si>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</si>
  <si>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</si>
  <si>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</si>
  <si>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</si>
  <si>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</si>
  <si>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</si>
  <si>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</si>
  <si>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</si>
  <si>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</si>
  <si>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</si>
  <si>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</si>
  <si>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</si>
  <si>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</si>
  <si>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</si>
  <si>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</si>
  <si>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</si>
  <si>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</si>
  <si>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</si>
  <si>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</si>
  <si>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</si>
  <si>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</si>
  <si>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</si>
  <si>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</si>
  <si>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</si>
  <si>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</si>
  <si>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</si>
  <si>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</si>
  <si>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</si>
  <si>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</si>
  <si>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</si>
  <si>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</si>
  <si>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</si>
  <si>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</si>
  <si>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</si>
  <si>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</si>
  <si>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</si>
  <si>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</si>
  <si>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</si>
  <si>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</si>
  <si>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</si>
  <si>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</si>
  <si>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</si>
  <si>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</si>
  <si>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</si>
  <si>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</si>
  <si>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</si>
  <si>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</si>
  <si>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</si>
  <si>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</si>
  <si>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</si>
  <si>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</si>
  <si>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</si>
  <si>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</si>
  <si>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</si>
  <si>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</si>
  <si>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</si>
  <si>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</si>
  <si>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</si>
  <si>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</si>
  <si>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</si>
  <si>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</si>
  <si>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</si>
  <si>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</si>
  <si>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</si>
  <si>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</si>
  <si>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</si>
  <si>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</si>
  <si>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</si>
  <si>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</si>
  <si>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</si>
  <si>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</si>
  <si>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</si>
  <si>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</si>
  <si>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</si>
  <si>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</si>
  <si>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</si>
  <si>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</si>
  <si>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</si>
  <si>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</si>
  <si>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</si>
  <si>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</si>
  <si>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</si>
  <si>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</si>
  <si>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</si>
  <si>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</si>
  <si>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</si>
  <si>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</si>
  <si>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</si>
  <si>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</si>
  <si>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</si>
  <si>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</si>
  <si>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</si>
  <si>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</si>
  <si>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</si>
  <si>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</si>
  <si>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</si>
  <si>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</si>
  <si>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</si>
  <si>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</si>
  <si>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</si>
  <si>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</si>
  <si>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</si>
  <si>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</si>
  <si>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</si>
  <si>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</si>
  <si>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</si>
  <si>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</si>
  <si>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</si>
  <si>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</si>
  <si>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</si>
  <si>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</si>
  <si>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</si>
  <si>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</si>
  <si>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</si>
  <si>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</si>
  <si>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</si>
  <si>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</si>
  <si>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</si>
  <si>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</si>
  <si>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</si>
  <si>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</si>
  <si>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</si>
  <si>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</si>
  <si>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</si>
  <si>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</si>
  <si>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</si>
  <si>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</si>
  <si>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</si>
  <si>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</si>
  <si>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</si>
  <si>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</si>
  <si>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</si>
  <si>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</si>
  <si>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</si>
  <si>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</si>
  <si>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</si>
  <si>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</si>
  <si>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</si>
  <si>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</si>
  <si>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</si>
  <si>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</si>
  <si>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</si>
  <si>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</si>
  <si>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</si>
  <si>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</si>
  <si>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</si>
  <si>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</si>
  <si>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</si>
  <si>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</si>
  <si>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</si>
  <si>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</si>
  <si>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</si>
  <si>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</si>
  <si>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</si>
  <si>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</si>
  <si>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</si>
  <si>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</si>
  <si>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</si>
  <si>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</si>
  <si>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</si>
  <si>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</si>
  <si>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</si>
  <si>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</si>
  <si>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</si>
  <si>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</si>
  <si>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</si>
  <si>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</si>
  <si>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</si>
  <si>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</si>
  <si>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</si>
  <si>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</si>
  <si>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</si>
  <si>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</si>
  <si>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</si>
  <si>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</si>
  <si>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</si>
  <si>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</si>
  <si>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</si>
  <si>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</si>
  <si>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</si>
  <si>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</si>
  <si>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</si>
  <si>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</si>
  <si>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</si>
  <si>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</si>
  <si>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</si>
  <si>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</si>
  <si>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</si>
  <si>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</si>
  <si>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</si>
  <si>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</si>
  <si>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</si>
  <si>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</si>
  <si>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</si>
  <si>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</si>
  <si>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</si>
  <si>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</si>
  <si>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</si>
  <si>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</si>
  <si>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</si>
  <si>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</si>
  <si>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</si>
  <si>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</si>
  <si>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</si>
  <si>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</si>
  <si>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</si>
  <si>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</si>
  <si>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</si>
  <si>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</si>
  <si>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</si>
  <si>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</si>
  <si>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</si>
  <si>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</si>
  <si>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</si>
  <si>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</si>
  <si>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</si>
  <si>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</si>
  <si>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</si>
  <si>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</si>
  <si>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</si>
  <si>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</si>
  <si>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</si>
  <si>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</si>
  <si>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</si>
  <si>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</si>
  <si>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</si>
  <si>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</si>
  <si>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</si>
  <si>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</si>
  <si>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</si>
  <si>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</si>
  <si>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</si>
  <si>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</si>
  <si>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</si>
  <si>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</si>
  <si>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</si>
  <si>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</si>
  <si>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</si>
  <si>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</si>
  <si>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</si>
  <si>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</si>
  <si>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</si>
  <si>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</si>
  <si>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</si>
  <si>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</si>
  <si>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</si>
  <si>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</si>
  <si>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</si>
  <si>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</si>
  <si>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</si>
  <si>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</si>
  <si>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</si>
  <si>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</si>
  <si>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</si>
  <si>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</si>
  <si>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</si>
  <si>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</si>
  <si>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</si>
  <si>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</si>
  <si>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</si>
  <si>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</si>
  <si>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</si>
  <si>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</si>
  <si>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</si>
  <si>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</si>
  <si>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</si>
  <si>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</si>
  <si>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</si>
  <si>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</si>
  <si>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</si>
  <si>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</si>
  <si>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</si>
  <si>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</si>
  <si>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</si>
  <si>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</si>
  <si>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</si>
  <si>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</si>
  <si>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</si>
  <si>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</si>
  <si>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</si>
  <si>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</si>
  <si>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</si>
  <si>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</si>
  <si>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</si>
  <si>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</si>
  <si>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</si>
  <si>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</si>
  <si>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</si>
  <si>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</si>
  <si>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</si>
  <si>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</si>
  <si>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</si>
  <si>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</si>
  <si>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</si>
  <si>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</si>
  <si>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</si>
  <si>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</si>
  <si>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</si>
  <si>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</si>
  <si>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</si>
  <si>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</si>
  <si>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</si>
  <si>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</si>
  <si>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</si>
  <si>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</si>
  <si>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</si>
  <si>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</si>
  <si>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</si>
  <si>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</si>
  <si>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</si>
  <si>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</si>
  <si>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</si>
  <si>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</si>
  <si>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</si>
  <si>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</si>
  <si>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</si>
  <si>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</si>
  <si>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</si>
  <si>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</si>
  <si>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</si>
  <si>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</si>
  <si>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</si>
  <si>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</si>
  <si>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</si>
  <si>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</si>
  <si>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</si>
  <si>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</si>
  <si>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</si>
  <si>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</si>
  <si>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</si>
  <si>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</si>
  <si>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</si>
  <si>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</si>
  <si>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</si>
  <si>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</si>
  <si>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</si>
  <si>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</si>
  <si>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</si>
  <si>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</si>
  <si>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</si>
  <si>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</si>
  <si>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</si>
  <si>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</si>
  <si>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</si>
  <si>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</si>
  <si>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</si>
  <si>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</si>
  <si>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</si>
  <si>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</si>
  <si>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</si>
  <si>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</si>
  <si>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</si>
  <si>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</si>
  <si>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</si>
  <si>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</si>
  <si>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</si>
  <si>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</si>
  <si>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</si>
  <si>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</si>
  <si>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</si>
  <si>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</si>
  <si>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</si>
  <si>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</si>
  <si>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</si>
  <si>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</si>
  <si>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</si>
  <si>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</si>
  <si>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</si>
  <si>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</si>
  <si>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</si>
  <si>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</si>
  <si>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</si>
  <si>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</si>
  <si>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</si>
  <si>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</si>
  <si>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</si>
  <si>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</si>
  <si>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</si>
  <si>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</si>
  <si>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</si>
  <si>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</si>
  <si>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</si>
  <si>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</si>
  <si>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</si>
  <si>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</si>
  <si>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</si>
  <si>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</si>
  <si>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</si>
  <si>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</si>
  <si>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</si>
  <si>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</si>
  <si>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</si>
  <si>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</si>
  <si>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</si>
  <si>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</si>
  <si>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</si>
  <si>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</si>
  <si>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</si>
  <si>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</si>
  <si>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</si>
  <si>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</si>
  <si>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</si>
  <si>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</si>
  <si>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</si>
  <si>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</si>
  <si>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</si>
  <si>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</si>
  <si>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</si>
  <si>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</si>
  <si>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</si>
  <si>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</si>
  <si>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</si>
  <si>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</si>
  <si>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</si>
  <si>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</si>
  <si>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</si>
  <si>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</si>
  <si>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</si>
  <si>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</si>
  <si>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</si>
  <si>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</si>
  <si>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</si>
  <si>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</si>
  <si>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</si>
  <si>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</si>
  <si>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</si>
  <si>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</si>
  <si>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</si>
  <si>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</si>
  <si>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</si>
  <si>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</si>
  <si>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</si>
  <si>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</si>
  <si>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</si>
  <si>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</si>
  <si>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</si>
  <si>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</si>
  <si>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</si>
  <si>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</si>
  <si>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</si>
  <si>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</si>
  <si>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</si>
  <si>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</si>
  <si>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</si>
  <si>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</si>
  <si>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</si>
  <si>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</si>
  <si>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</si>
  <si>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</si>
  <si>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</si>
  <si>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</si>
  <si>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</si>
  <si>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</si>
  <si>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</si>
  <si>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</si>
  <si>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</si>
  <si>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</si>
  <si>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</si>
  <si>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</si>
  <si>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</si>
  <si>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</si>
  <si>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</si>
  <si>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</si>
  <si>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</si>
  <si>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</si>
  <si>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</si>
  <si>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</si>
  <si>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</si>
  <si>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</si>
  <si>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</si>
  <si>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</si>
  <si>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</si>
  <si>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</si>
  <si>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</si>
  <si>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</si>
  <si>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</si>
  <si>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</si>
  <si>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</si>
  <si>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</si>
  <si>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</si>
  <si>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</si>
  <si>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</si>
  <si>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</si>
  <si>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</si>
  <si>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</si>
  <si>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</si>
  <si>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</si>
  <si>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</si>
  <si>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</si>
  <si>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</si>
  <si>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</si>
  <si>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</si>
  <si>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</si>
  <si>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</si>
  <si>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</si>
  <si>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</si>
  <si>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</si>
  <si>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</si>
  <si>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</si>
  <si>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</si>
  <si>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</si>
  <si>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</si>
  <si>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</si>
  <si>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</si>
  <si>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</si>
  <si>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</si>
  <si>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</si>
  <si>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</si>
  <si>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</si>
  <si>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</si>
  <si>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</si>
  <si>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</si>
  <si>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</si>
  <si>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</si>
  <si>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</si>
  <si>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</si>
  <si>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</si>
  <si>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</si>
  <si>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</si>
  <si>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</si>
  <si>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</si>
  <si>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</si>
  <si>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</si>
  <si>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</si>
  <si>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</si>
  <si>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</si>
  <si>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</si>
  <si>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</si>
  <si>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</si>
  <si>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</si>
  <si>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</si>
  <si>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</si>
  <si>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</si>
  <si>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</si>
  <si>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</si>
  <si>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</si>
  <si>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</si>
  <si>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</si>
  <si>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</si>
  <si>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</si>
  <si>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</si>
  <si>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</si>
  <si>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</si>
  <si>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</si>
  <si>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</si>
  <si>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</si>
  <si>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</si>
  <si>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</si>
  <si>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</si>
  <si>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</si>
  <si>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</si>
  <si>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</si>
  <si>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</si>
  <si>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</si>
  <si>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</si>
  <si>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</si>
  <si>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</si>
  <si>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</si>
  <si>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</si>
  <si>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</si>
  <si>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</si>
  <si>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</si>
  <si>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</si>
  <si>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</si>
  <si>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</si>
  <si>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</si>
  <si>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</si>
  <si>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</si>
  <si>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</si>
  <si>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</si>
  <si>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</si>
  <si>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</si>
  <si>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</si>
  <si>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</si>
  <si>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</si>
  <si>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</si>
  <si>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</si>
  <si>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</si>
  <si>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</si>
  <si>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</si>
  <si>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</si>
  <si>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</si>
  <si>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</si>
  <si>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</si>
  <si>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</si>
  <si>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</si>
  <si>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</si>
  <si>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</si>
  <si>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</si>
  <si>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</si>
  <si>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</si>
  <si>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</si>
  <si>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</si>
  <si>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</si>
  <si>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</si>
  <si>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</si>
  <si>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</si>
  <si>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</si>
  <si>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</si>
  <si>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</si>
  <si>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</si>
  <si>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</si>
  <si>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</si>
  <si>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</si>
  <si>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</si>
  <si>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</si>
  <si>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</si>
  <si>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</si>
  <si>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</si>
  <si>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</si>
  <si>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</si>
  <si>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</si>
  <si>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</si>
  <si>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</si>
  <si>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</si>
  <si>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</si>
  <si>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</si>
  <si>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</si>
  <si>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</si>
  <si>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</si>
  <si>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</si>
  <si>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</si>
  <si>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</si>
  <si>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</si>
  <si>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</si>
  <si>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</si>
  <si>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</si>
  <si>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</si>
  <si>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</si>
  <si>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</si>
  <si>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</si>
  <si>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</si>
  <si>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</si>
  <si>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</si>
  <si>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</si>
  <si>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</si>
  <si>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</si>
  <si>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</si>
  <si>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</si>
  <si>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</si>
  <si>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</si>
  <si>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</si>
  <si>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</si>
  <si>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</si>
  <si>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</si>
  <si>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</si>
  <si>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</si>
  <si>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</si>
  <si>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</si>
  <si>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</si>
  <si>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</si>
  <si>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</si>
  <si>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</si>
  <si>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</si>
  <si>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</si>
  <si>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</si>
  <si>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</si>
  <si>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</si>
  <si>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</si>
  <si>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</si>
  <si>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</si>
  <si>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</si>
  <si>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</si>
  <si>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</si>
  <si>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</si>
  <si>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</si>
  <si>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</si>
  <si>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</si>
  <si>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</si>
  <si>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</si>
  <si>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</si>
  <si>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</si>
  <si>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</si>
  <si>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</si>
  <si>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</si>
  <si>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</si>
  <si>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</si>
  <si>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</si>
  <si>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</si>
  <si>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</si>
  <si>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</si>
  <si>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</si>
  <si>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</si>
  <si>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</si>
  <si>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</si>
  <si>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</si>
  <si>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</si>
  <si>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</si>
  <si>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</si>
  <si>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</si>
  <si>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</si>
  <si>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</si>
  <si>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</si>
  <si>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</si>
  <si>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</si>
  <si>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</si>
  <si>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</si>
  <si>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</si>
  <si>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</si>
  <si>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</si>
  <si>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</si>
  <si>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</si>
  <si>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</si>
  <si>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</si>
  <si>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</si>
  <si>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</si>
  <si>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</si>
  <si>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</si>
  <si>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</si>
  <si>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</si>
  <si>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</si>
  <si>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</si>
  <si>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</si>
  <si>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</si>
  <si>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</si>
  <si>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</si>
  <si>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</si>
  <si>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</si>
  <si>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</si>
  <si>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</si>
  <si>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</si>
  <si>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</si>
  <si>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</si>
  <si>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</si>
  <si>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</si>
  <si>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</si>
  <si>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</si>
  <si>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</si>
  <si>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</si>
  <si>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</si>
  <si>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</si>
  <si>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</si>
  <si>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</si>
  <si>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</si>
  <si>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</si>
  <si>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</si>
  <si>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</si>
  <si>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</si>
  <si>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</si>
  <si>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</si>
  <si>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</si>
  <si>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</si>
  <si>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</si>
  <si>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</si>
  <si>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</si>
  <si>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</si>
  <si>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</si>
  <si>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</si>
  <si>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</si>
  <si>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</si>
  <si>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</si>
  <si>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</si>
  <si>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</si>
  <si>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</si>
  <si>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</si>
  <si>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</si>
  <si>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</si>
  <si>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</si>
  <si>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</si>
  <si>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</si>
  <si>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</si>
  <si>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</si>
  <si>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</si>
  <si>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</si>
  <si>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</si>
  <si>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</si>
  <si>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</si>
  <si>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</si>
  <si>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</si>
  <si>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</si>
  <si>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</si>
  <si>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</si>
  <si>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</si>
  <si>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</si>
  <si>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</si>
  <si>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</si>
  <si>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</si>
  <si>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</si>
  <si>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</si>
  <si>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</si>
  <si>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</si>
  <si>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</si>
  <si>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</si>
  <si>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</si>
  <si>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</si>
  <si>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</si>
  <si>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</si>
  <si>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</si>
  <si>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</si>
  <si>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</si>
  <si>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</si>
  <si>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</si>
  <si>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</si>
  <si>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</si>
  <si>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</si>
  <si>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</si>
  <si>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</si>
  <si>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</si>
  <si>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</si>
  <si>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</si>
  <si>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</si>
  <si>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</si>
  <si>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</si>
  <si>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</si>
  <si>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</si>
  <si>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</si>
  <si>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</si>
  <si>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</si>
  <si>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</si>
  <si>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</si>
  <si>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</si>
  <si>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</si>
  <si>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</si>
  <si>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</si>
  <si>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</si>
  <si>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</si>
  <si>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</si>
  <si>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</si>
  <si>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</si>
  <si>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</si>
  <si>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</si>
  <si>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</si>
  <si>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</si>
  <si>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</si>
  <si>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</si>
  <si>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</si>
  <si>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</si>
  <si>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</si>
  <si>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</si>
  <si>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</si>
  <si>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</si>
  <si>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</si>
  <si>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</si>
  <si>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</si>
  <si>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</si>
  <si>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</si>
  <si>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</si>
  <si>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</si>
  <si>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</si>
  <si>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</si>
  <si>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</si>
  <si>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</si>
  <si>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</si>
  <si>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</si>
  <si>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</si>
  <si>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</si>
  <si>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</si>
  <si>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</si>
  <si>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</si>
  <si>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</si>
  <si>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</si>
  <si>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</si>
  <si>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</si>
  <si>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</si>
  <si>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</si>
  <si>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</si>
  <si>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</si>
  <si>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</si>
  <si>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</si>
  <si>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</si>
  <si>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</si>
  <si>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</si>
  <si>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</si>
  <si>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</si>
  <si>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</si>
  <si>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</si>
  <si>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</si>
  <si>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</si>
  <si>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</si>
  <si>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</si>
  <si>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</si>
  <si>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</si>
  <si>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</si>
  <si>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</si>
  <si>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</si>
  <si>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</si>
  <si>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</si>
  <si>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</si>
  <si>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</si>
  <si>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</si>
  <si>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</si>
  <si>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</si>
  <si>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</si>
  <si>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</si>
  <si>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</si>
  <si>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</si>
  <si>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</si>
  <si>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</si>
  <si>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</si>
  <si>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</si>
  <si>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</si>
  <si>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</si>
  <si>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</si>
  <si>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</si>
  <si>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</si>
  <si>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</si>
  <si>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</si>
  <si>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</si>
  <si>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</si>
  <si>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</si>
  <si>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</si>
  <si>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</si>
  <si>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</si>
  <si>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</si>
  <si>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</si>
  <si>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</si>
  <si>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</si>
  <si>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</si>
  <si>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</si>
  <si>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</si>
  <si>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</si>
  <si>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</si>
  <si>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</si>
  <si>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</si>
  <si>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</si>
  <si>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</si>
  <si>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</si>
  <si>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</si>
  <si>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</si>
  <si>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</si>
  <si>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</si>
  <si>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</si>
  <si>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</si>
  <si>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</si>
  <si>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</si>
  <si>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</si>
  <si>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</si>
  <si>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</si>
  <si>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</si>
  <si>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</si>
  <si>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</si>
  <si>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</si>
  <si>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</si>
  <si>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</si>
  <si>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</si>
  <si>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</si>
  <si>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</si>
  <si>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</si>
  <si>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</si>
  <si>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</si>
  <si>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</si>
  <si>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</si>
  <si>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</si>
  <si>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</si>
  <si>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</si>
  <si>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</si>
  <si>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</si>
  <si>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</si>
  <si>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</si>
  <si>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</si>
  <si>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</si>
  <si>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</si>
  <si>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</si>
  <si>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</si>
  <si>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</si>
  <si>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</si>
  <si>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</si>
  <si>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</si>
  <si>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</si>
  <si>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</si>
  <si>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</si>
  <si>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</si>
  <si>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</si>
  <si>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</si>
  <si>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</si>
  <si>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</si>
  <si>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</si>
  <si>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</si>
  <si>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</si>
  <si>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</si>
  <si>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</si>
  <si>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</si>
  <si>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</si>
  <si>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</si>
  <si>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</si>
  <si>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</si>
  <si>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</si>
  <si>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</si>
  <si>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</si>
  <si>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</si>
  <si>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</si>
  <si>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</si>
  <si>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</si>
  <si>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</si>
  <si>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</si>
  <si>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</si>
  <si>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</si>
  <si>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</si>
  <si>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</si>
  <si>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</si>
  <si>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</si>
  <si>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</si>
  <si>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</si>
  <si>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</si>
  <si>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</si>
  <si>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</si>
  <si>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</si>
  <si>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</si>
  <si>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</si>
  <si>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</si>
  <si>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</si>
  <si>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</si>
  <si>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</si>
  <si>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</si>
  <si>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</si>
  <si>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</si>
  <si>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</si>
  <si>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</si>
  <si>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</si>
  <si>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</si>
  <si>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</si>
  <si>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</si>
  <si>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</si>
  <si>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</si>
  <si>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</si>
  <si>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</si>
  <si>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</si>
  <si>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</si>
  <si>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</si>
  <si>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</si>
  <si>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</si>
  <si>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</si>
  <si>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</si>
  <si>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</si>
  <si>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</si>
  <si>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</si>
  <si>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</si>
  <si>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</si>
  <si>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</si>
  <si>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</si>
  <si>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</si>
  <si>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</si>
  <si>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</si>
  <si>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</si>
  <si>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</si>
  <si>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</si>
  <si>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</si>
  <si>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</si>
  <si>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</si>
  <si>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</si>
  <si>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</si>
  <si>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</si>
  <si>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</si>
  <si>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</si>
  <si>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</si>
  <si>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</si>
  <si>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</si>
  <si>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</si>
  <si>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</si>
  <si>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</si>
  <si>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</si>
  <si>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</si>
  <si>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</si>
  <si>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</si>
  <si>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</si>
  <si>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</si>
  <si>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</si>
  <si>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</si>
  <si>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</si>
  <si>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</si>
  <si>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</si>
  <si>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</si>
  <si>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</si>
  <si>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</si>
  <si>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</si>
  <si>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</si>
  <si>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</si>
  <si>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</si>
  <si>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</si>
  <si>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</si>
  <si>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</si>
  <si>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</si>
  <si>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</si>
  <si>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</si>
  <si>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</si>
  <si>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</si>
  <si>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</si>
  <si>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</si>
  <si>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</si>
  <si>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</si>
  <si>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</si>
  <si>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</si>
  <si>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</si>
  <si>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</si>
  <si>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</si>
  <si>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</si>
  <si>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</si>
  <si>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</si>
  <si>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</si>
  <si>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</si>
  <si>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</si>
  <si>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</si>
  <si>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</si>
  <si>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</si>
  <si>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</si>
  <si>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</si>
  <si>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</si>
  <si>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</si>
  <si>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</si>
  <si>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</si>
  <si>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</si>
  <si>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</si>
  <si>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</si>
  <si>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</si>
  <si>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</si>
  <si>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</si>
  <si>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</si>
  <si>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</si>
  <si>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</si>
  <si>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</si>
  <si>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</si>
  <si>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</si>
  <si>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</si>
  <si>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</si>
  <si>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</si>
  <si>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</si>
  <si>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</si>
  <si>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</si>
  <si>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</si>
  <si>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</si>
  <si>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</si>
  <si>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</si>
  <si>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</si>
  <si>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</si>
  <si>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</si>
  <si>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</si>
  <si>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</si>
  <si>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</si>
  <si>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</si>
  <si>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</si>
  <si>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</si>
  <si>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</si>
  <si>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</si>
  <si>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</si>
  <si>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</si>
  <si>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</si>
  <si>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</si>
  <si>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</si>
  <si>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</si>
  <si>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</si>
  <si>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</si>
  <si>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</si>
  <si>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</si>
  <si>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</si>
  <si>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</si>
  <si>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</si>
  <si>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</si>
  <si>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</si>
  <si>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</si>
  <si>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</si>
  <si>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</si>
  <si>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</si>
  <si>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</si>
  <si>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</si>
  <si>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</si>
  <si>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</si>
  <si>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</si>
  <si>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</si>
  <si>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</si>
  <si>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</si>
  <si>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</si>
  <si>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</si>
  <si>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</si>
  <si>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</si>
  <si>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</si>
  <si>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</si>
  <si>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</si>
  <si>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</si>
  <si>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</si>
  <si>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</si>
  <si>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</si>
  <si>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</si>
  <si>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</si>
  <si>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</si>
  <si>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</si>
  <si>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</si>
  <si>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</si>
  <si>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</si>
  <si>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</si>
  <si>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</si>
  <si>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</si>
  <si>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</si>
  <si>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</si>
  <si>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</si>
  <si>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</si>
  <si>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</si>
  <si>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</si>
  <si>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</si>
  <si>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</si>
  <si>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</si>
  <si>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</si>
  <si>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</si>
  <si>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</si>
  <si>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</si>
  <si>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</si>
  <si>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</si>
  <si>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</si>
  <si>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</si>
  <si>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</si>
  <si>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</si>
  <si>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</si>
  <si>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</si>
  <si>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</si>
  <si>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</si>
  <si>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</si>
  <si>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</si>
  <si>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</si>
  <si>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</si>
  <si>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</si>
  <si>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</si>
  <si>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</si>
  <si>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</si>
  <si>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</si>
  <si>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</si>
  <si>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</si>
  <si>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</si>
  <si>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</si>
  <si>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</si>
  <si>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</si>
  <si>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</si>
  <si>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</si>
  <si>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</si>
  <si>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</si>
  <si>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</si>
  <si>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</si>
  <si>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</si>
  <si>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</si>
  <si>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</si>
  <si>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</si>
  <si>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</si>
  <si>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</si>
  <si>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</si>
  <si>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</si>
  <si>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</si>
  <si>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</si>
  <si>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</si>
  <si>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</si>
  <si>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</si>
  <si>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</si>
  <si>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</si>
  <si>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</si>
  <si>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</si>
  <si>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</si>
  <si>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</si>
  <si>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</si>
  <si>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</si>
  <si>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</si>
  <si>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</si>
  <si>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</si>
  <si>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</si>
  <si>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</si>
  <si>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</si>
  <si>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</si>
  <si>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</si>
  <si>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</si>
  <si>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</si>
  <si>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</si>
  <si>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</si>
  <si>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</si>
  <si>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</si>
  <si>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</si>
  <si>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</si>
  <si>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</si>
  <si>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</si>
  <si>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</si>
  <si>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</si>
  <si>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</si>
  <si>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</si>
  <si>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</si>
  <si>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</si>
  <si>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</si>
  <si>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</si>
  <si>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</si>
  <si>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</si>
  <si>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</si>
  <si>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</si>
  <si>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</si>
  <si>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</si>
  <si>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</si>
  <si>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</si>
  <si>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</si>
  <si>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</si>
  <si>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</si>
  <si>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</si>
  <si>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</si>
  <si>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</si>
  <si>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</si>
  <si>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</si>
  <si>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</si>
  <si>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</si>
  <si>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</si>
  <si>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</si>
  <si>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</si>
  <si>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</si>
  <si>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</si>
  <si>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</si>
  <si>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</si>
  <si>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</si>
  <si>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</si>
  <si>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</si>
  <si>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</si>
  <si>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</si>
  <si>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</si>
  <si>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</si>
  <si>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</si>
  <si>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</si>
  <si>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</si>
  <si>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</si>
  <si>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</si>
  <si>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</si>
  <si>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</si>
  <si>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</si>
  <si>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</si>
  <si>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</si>
  <si>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</si>
  <si>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</si>
  <si>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</si>
  <si>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</si>
  <si>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</si>
  <si>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</si>
  <si>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</si>
  <si>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</si>
  <si>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</si>
  <si>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</si>
  <si>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</si>
  <si>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</si>
  <si>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</si>
  <si>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</si>
  <si>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</si>
  <si>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</si>
  <si>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</si>
  <si>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</si>
  <si>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</si>
  <si>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</si>
  <si>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</si>
  <si>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</si>
  <si>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</si>
  <si>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</si>
  <si>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</si>
  <si>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</si>
  <si>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</si>
  <si>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</si>
  <si>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</si>
  <si>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</si>
  <si>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</si>
  <si>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</si>
  <si>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</si>
  <si>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</si>
  <si>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</si>
  <si>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</si>
  <si>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</si>
  <si>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</si>
  <si>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</si>
  <si>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</si>
  <si>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</si>
  <si>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</si>
  <si>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</si>
  <si>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</si>
  <si>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</si>
  <si>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</si>
  <si>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</si>
  <si>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</si>
  <si>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</si>
  <si>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</si>
  <si>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</si>
  <si>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</si>
  <si>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</si>
  <si>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</si>
  <si>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</si>
  <si>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</si>
  <si>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</si>
  <si>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</si>
  <si>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</si>
  <si>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</si>
  <si>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</si>
  <si>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</si>
  <si>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</si>
  <si>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</si>
  <si>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</si>
  <si>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</si>
  <si>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</si>
  <si>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</si>
  <si>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</si>
  <si>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</si>
  <si>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</si>
  <si>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</si>
  <si>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</si>
  <si>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</si>
  <si>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</si>
  <si>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</si>
  <si>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</si>
  <si>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</si>
  <si>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</si>
  <si>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</si>
  <si>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</si>
  <si>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</si>
  <si>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</si>
  <si>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</si>
  <si>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</si>
  <si>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</si>
  <si>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</si>
  <si>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</si>
  <si>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</si>
  <si>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</si>
  <si>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</si>
  <si>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</si>
  <si>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</si>
  <si>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</si>
  <si>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</si>
  <si>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</si>
  <si>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</si>
  <si>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</si>
  <si>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</si>
  <si>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</si>
  <si>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</si>
  <si>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</si>
  <si>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</si>
  <si>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</si>
  <si>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</si>
  <si>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</si>
  <si>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</si>
  <si>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</si>
  <si>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</si>
  <si>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</si>
  <si>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</si>
  <si>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</si>
  <si>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</si>
  <si>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</si>
  <si>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</si>
  <si>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</si>
  <si>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</si>
  <si>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</si>
  <si>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</si>
  <si>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</si>
  <si>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</si>
  <si>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</si>
  <si>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</si>
  <si>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</si>
  <si>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</si>
  <si>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</si>
  <si>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</si>
  <si>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</si>
  <si>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</si>
  <si>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</si>
  <si>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</si>
  <si>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</si>
  <si>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</si>
  <si>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</si>
  <si>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</si>
  <si>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</si>
  <si>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</si>
  <si>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</si>
  <si>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</si>
  <si>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</si>
  <si>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</si>
  <si>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</si>
  <si>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</si>
  <si>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</si>
  <si>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</si>
  <si>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</si>
  <si>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</si>
  <si>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</si>
  <si>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</si>
  <si>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</si>
  <si>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</si>
  <si>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</si>
  <si>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</si>
  <si>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</si>
  <si>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</si>
  <si>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</si>
  <si>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</si>
  <si>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</si>
  <si>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</si>
  <si>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</si>
  <si>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</si>
  <si>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</si>
  <si>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</si>
  <si>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</si>
  <si>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</si>
  <si>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</si>
  <si>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</si>
  <si>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</si>
  <si>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</si>
  <si>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</si>
  <si>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</si>
  <si>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</si>
  <si>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</si>
  <si>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</si>
  <si>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</si>
  <si>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</si>
  <si>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</si>
  <si>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</si>
  <si>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</si>
  <si>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</si>
  <si>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</si>
  <si>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</si>
  <si>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</si>
  <si>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</si>
  <si>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</si>
  <si>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</si>
  <si>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</si>
  <si>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</si>
  <si>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</si>
  <si>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</si>
  <si>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</si>
  <si>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</si>
  <si>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</si>
  <si>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</si>
  <si>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</si>
  <si>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</si>
  <si>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</si>
  <si>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</si>
  <si>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</si>
  <si>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</si>
  <si>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</si>
  <si>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</si>
  <si>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</si>
  <si>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</si>
  <si>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</si>
  <si>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</si>
  <si>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</si>
  <si>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</si>
  <si>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</si>
  <si>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</si>
  <si>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</si>
  <si>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</si>
  <si>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</si>
  <si>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</si>
  <si>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</si>
  <si>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</si>
  <si>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</si>
  <si>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</si>
  <si>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</si>
  <si>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</si>
  <si>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</si>
  <si>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</si>
  <si>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</si>
  <si>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</si>
  <si>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</si>
  <si>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</si>
  <si>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</si>
  <si>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</si>
  <si>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</si>
  <si>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</si>
  <si>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</si>
  <si>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</si>
  <si>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</si>
  <si>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</si>
  <si>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</si>
  <si>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</si>
  <si>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</si>
  <si>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</si>
  <si>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</si>
  <si>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</si>
  <si>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</si>
  <si>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</si>
  <si>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</si>
  <si>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</si>
  <si>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</si>
  <si>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</si>
  <si>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</si>
  <si>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</si>
  <si>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</si>
  <si>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</si>
  <si>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</si>
  <si>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</si>
  <si>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</si>
  <si>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</si>
  <si>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</si>
  <si>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</si>
  <si>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</si>
  <si>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</si>
  <si>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</si>
  <si>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</si>
  <si>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</si>
  <si>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</si>
  <si>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</si>
  <si>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</si>
  <si>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</si>
  <si>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</si>
  <si>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</si>
  <si>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</si>
  <si>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</si>
  <si>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</si>
  <si>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</si>
  <si>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</si>
  <si>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</si>
  <si>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</si>
  <si>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</si>
  <si>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</si>
  <si>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</si>
  <si>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</si>
  <si>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</si>
  <si>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</si>
  <si>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</si>
  <si>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</si>
  <si>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</si>
  <si>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</si>
  <si>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</si>
  <si>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</si>
  <si>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</si>
  <si>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</si>
  <si>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</si>
  <si>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</si>
  <si>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</si>
  <si>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</si>
  <si>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</si>
  <si>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</si>
  <si>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</si>
  <si>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</si>
  <si>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</si>
  <si>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</si>
  <si>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</si>
  <si>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</si>
  <si>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</si>
  <si>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</si>
  <si>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</si>
  <si>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</si>
  <si>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</si>
  <si>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</si>
  <si>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</si>
  <si>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</si>
  <si>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</si>
  <si>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</si>
  <si>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</si>
  <si>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</si>
  <si>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</si>
  <si>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</si>
  <si>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</si>
  <si>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</si>
  <si>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</si>
  <si>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</si>
  <si>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</si>
  <si>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</si>
  <si>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</si>
  <si>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</si>
  <si>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</si>
  <si>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</si>
  <si>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</si>
  <si>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</si>
  <si>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</si>
  <si>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</si>
  <si>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</si>
  <si>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</si>
  <si>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</si>
  <si>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</si>
  <si>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</si>
  <si>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</si>
  <si>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</si>
  <si>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</si>
  <si>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</si>
  <si>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</si>
  <si>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</si>
  <si>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</si>
  <si>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</si>
  <si>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</si>
  <si>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</si>
  <si>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</si>
  <si>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</si>
  <si>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</si>
  <si>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</si>
  <si>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</si>
  <si>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</si>
  <si>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</si>
  <si>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</si>
  <si>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</si>
  <si>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</si>
  <si>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</si>
  <si>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</si>
  <si>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</si>
  <si>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</si>
  <si>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</si>
  <si>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</si>
  <si>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</si>
  <si>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</si>
  <si>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</si>
  <si>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</si>
  <si>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</si>
  <si>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</si>
  <si>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</si>
  <si>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</si>
  <si>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</si>
  <si>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</si>
  <si>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</si>
  <si>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</si>
  <si>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</si>
  <si>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</si>
  <si>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</si>
  <si>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</si>
  <si>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</si>
  <si>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</si>
  <si>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</si>
  <si>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</si>
  <si>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</si>
  <si>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</si>
  <si>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</si>
  <si>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</si>
  <si>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</si>
  <si>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</si>
  <si>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</si>
  <si>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</si>
  <si>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</si>
  <si>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</si>
  <si>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</si>
  <si>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</si>
  <si>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</si>
  <si>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</si>
  <si>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</si>
  <si>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</si>
  <si>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</si>
  <si>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</si>
  <si>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</si>
  <si>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</si>
  <si>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</si>
  <si>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</si>
  <si>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</si>
  <si>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</si>
  <si>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</si>
  <si>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</si>
  <si>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</si>
  <si>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</si>
  <si>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</si>
  <si>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</si>
  <si>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</si>
  <si>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</si>
  <si>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</si>
  <si>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</si>
  <si>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</si>
  <si>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</si>
  <si>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</si>
  <si>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</si>
  <si>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</si>
  <si>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</si>
  <si>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</si>
  <si>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</si>
  <si>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</si>
  <si>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</si>
  <si>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</si>
  <si>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</si>
  <si>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</si>
  <si>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</si>
  <si>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</si>
  <si>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</si>
  <si>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</si>
  <si>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</si>
  <si>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</si>
  <si>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</si>
  <si>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</si>
  <si>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</si>
  <si>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</si>
  <si>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</si>
  <si>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</si>
  <si>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</si>
  <si>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</si>
  <si>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</si>
  <si>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</si>
  <si>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</si>
  <si>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</si>
  <si>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</si>
  <si>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</si>
  <si>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</si>
  <si>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</si>
  <si>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</si>
  <si>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</si>
  <si>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</si>
  <si>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</si>
  <si>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</si>
  <si>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</si>
  <si>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</si>
  <si>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</si>
  <si>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</si>
  <si>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</si>
  <si>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</si>
  <si>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</si>
  <si>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</si>
  <si>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</si>
  <si>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</si>
  <si>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</si>
  <si>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</si>
  <si>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</si>
  <si>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</si>
  <si>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</si>
  <si>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</si>
  <si>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</si>
  <si>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</si>
  <si>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</si>
  <si>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</si>
  <si>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</si>
  <si>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</si>
  <si>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</si>
  <si>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</si>
  <si>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</si>
  <si>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</si>
  <si>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</si>
  <si>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</si>
  <si>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</si>
  <si>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</si>
  <si>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</si>
  <si>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</si>
  <si>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</si>
  <si>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</si>
  <si>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</si>
  <si>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</si>
  <si>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</si>
  <si>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</si>
  <si>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</si>
  <si>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</si>
  <si>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</si>
  <si>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</si>
  <si>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</si>
  <si>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</si>
  <si>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</si>
  <si>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</si>
  <si>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</si>
  <si>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</si>
  <si>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</si>
  <si>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</si>
  <si>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</si>
  <si>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</si>
  <si>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</si>
  <si>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</si>
  <si>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</si>
  <si>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</si>
  <si>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</si>
  <si>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</si>
  <si>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</si>
  <si>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</si>
  <si>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</si>
  <si>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</si>
  <si>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</si>
  <si>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</si>
  <si>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</si>
  <si>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</si>
  <si>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</si>
  <si>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</si>
  <si>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</si>
  <si>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</si>
  <si>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</si>
  <si>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</si>
  <si>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</si>
  <si>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</si>
  <si>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</si>
  <si>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</si>
  <si>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</si>
  <si>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</si>
  <si>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</si>
  <si>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</si>
  <si>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</si>
  <si>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</si>
  <si>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</si>
  <si>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</si>
  <si>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</si>
  <si>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</si>
  <si>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</si>
  <si>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</si>
  <si>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</si>
  <si>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</si>
  <si>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</si>
  <si>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</si>
  <si>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</si>
  <si>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</si>
  <si>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</si>
  <si>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</si>
  <si>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</si>
  <si>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</si>
  <si>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</si>
  <si>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</si>
  <si>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</si>
  <si>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</si>
  <si>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</si>
  <si>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</si>
  <si>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</si>
  <si>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</si>
  <si>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</si>
  <si>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</si>
  <si>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</si>
  <si>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</si>
  <si>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</si>
  <si>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</si>
  <si>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</si>
  <si>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</si>
  <si>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</si>
  <si>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</si>
  <si>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</si>
  <si>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</si>
  <si>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</si>
  <si>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</si>
  <si>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</si>
  <si>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</si>
  <si>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</si>
  <si>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</si>
  <si>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</si>
  <si>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</si>
  <si>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</si>
  <si>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</si>
  <si>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</si>
  <si>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</si>
  <si>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</si>
  <si>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</si>
  <si>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</si>
  <si>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</si>
  <si>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</si>
  <si>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</si>
  <si>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</si>
  <si>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</si>
  <si>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</si>
  <si>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</si>
  <si>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</si>
  <si>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</si>
  <si>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</si>
  <si>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</si>
  <si>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</si>
  <si>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</si>
  <si>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</si>
  <si>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</si>
  <si>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</si>
  <si>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</si>
  <si>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</si>
  <si>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</si>
  <si>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</si>
  <si>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</si>
  <si>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</si>
  <si>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</si>
  <si>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</si>
  <si>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</si>
  <si>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</si>
  <si>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</si>
  <si>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</si>
  <si>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</si>
  <si>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</si>
  <si>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</si>
  <si>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</si>
  <si>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</si>
  <si>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</si>
  <si>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</si>
  <si>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</si>
  <si>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</si>
  <si>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</si>
  <si>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</si>
  <si>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</si>
  <si>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</si>
  <si>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</si>
  <si>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</si>
  <si>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</si>
  <si>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</si>
  <si>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</si>
  <si>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</si>
  <si>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</si>
  <si>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</si>
  <si>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</si>
  <si>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</si>
  <si>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</si>
  <si>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</si>
  <si>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</si>
  <si>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</si>
  <si>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</si>
  <si>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</si>
  <si>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</si>
  <si>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</si>
  <si>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</si>
  <si>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</si>
  <si>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</si>
  <si>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</si>
  <si>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</si>
  <si>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</si>
  <si>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</si>
  <si>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</si>
  <si>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</si>
  <si>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</si>
  <si>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</si>
  <si>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</si>
  <si>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</si>
  <si>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</si>
  <si>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</si>
  <si>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</si>
  <si>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</si>
  <si>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</si>
  <si>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</si>
  <si>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</si>
  <si>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</si>
  <si>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</si>
  <si>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</si>
  <si>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</si>
  <si>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</si>
  <si>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</si>
  <si>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</si>
  <si>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</si>
  <si>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</si>
  <si>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</si>
  <si>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</si>
  <si>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</si>
  <si>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</si>
  <si>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</si>
  <si>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</si>
  <si>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</si>
  <si>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</si>
  <si>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</si>
  <si>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</si>
  <si>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</si>
  <si>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</si>
  <si>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</si>
  <si>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</si>
  <si>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</si>
  <si>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</si>
  <si>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</si>
  <si>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</si>
  <si>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</si>
  <si>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</si>
  <si>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</si>
  <si>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</si>
  <si>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</si>
  <si>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</si>
  <si>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</si>
  <si>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</si>
  <si>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</si>
  <si>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</si>
  <si>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</si>
  <si>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</si>
  <si>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</si>
  <si>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</si>
  <si>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</si>
  <si>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</si>
  <si>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</si>
  <si>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</si>
  <si>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</si>
  <si>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</si>
  <si>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</si>
  <si>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</si>
  <si>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</si>
  <si>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</si>
  <si>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</si>
  <si>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</si>
  <si>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</si>
  <si>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</si>
  <si>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</si>
  <si>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</si>
  <si>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</si>
  <si>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</si>
  <si>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</si>
  <si>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</si>
  <si>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</si>
  <si>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</si>
  <si>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</si>
  <si>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</si>
  <si>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</si>
  <si>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</si>
  <si>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</si>
  <si>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</si>
  <si>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</si>
  <si>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</si>
  <si>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</si>
  <si>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</si>
  <si>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</si>
  <si>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</si>
  <si>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</si>
  <si>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</si>
  <si>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</si>
  <si>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</si>
  <si>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</si>
  <si>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</si>
  <si>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</si>
  <si>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</si>
  <si>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</si>
  <si>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</si>
  <si>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</si>
  <si>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</si>
  <si>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</si>
  <si>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</si>
  <si>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</si>
  <si>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</si>
  <si>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</si>
  <si>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</si>
  <si>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</si>
  <si>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</si>
  <si>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</si>
  <si>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</si>
  <si>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</si>
  <si>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</si>
  <si>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</si>
  <si>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</si>
  <si>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</si>
  <si>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</si>
  <si>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</si>
  <si>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</si>
  <si>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</si>
  <si>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</si>
  <si>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</si>
  <si>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</si>
  <si>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</si>
  <si>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</si>
  <si>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</si>
  <si>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</si>
  <si>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</si>
  <si>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</si>
  <si>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</si>
  <si>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</si>
  <si>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</si>
  <si>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</si>
  <si>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</si>
  <si>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</si>
  <si>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</si>
  <si>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</si>
  <si>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</si>
  <si>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</si>
  <si>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</si>
  <si>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</si>
  <si>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</si>
  <si>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</si>
  <si>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</si>
  <si>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</si>
  <si>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</si>
  <si>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</si>
  <si>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</si>
  <si>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</si>
  <si>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</si>
  <si>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</si>
  <si>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</si>
  <si>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</si>
  <si>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</si>
  <si>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</si>
  <si>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</si>
  <si>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</si>
  <si>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</si>
  <si>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</si>
  <si>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</si>
  <si>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</si>
  <si>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</si>
  <si>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</si>
  <si>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</si>
  <si>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</si>
  <si>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</si>
  <si>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</si>
  <si>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</si>
  <si>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</si>
  <si>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</si>
  <si>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</si>
  <si>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</si>
  <si>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</si>
  <si>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</si>
  <si>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</si>
  <si>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</si>
  <si>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</si>
  <si>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</si>
  <si>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</si>
  <si>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</si>
  <si>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</si>
  <si>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</si>
  <si>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</si>
  <si>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</si>
  <si>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</si>
  <si>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</si>
  <si>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</si>
  <si>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</si>
  <si>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</si>
  <si>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</si>
  <si>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</si>
  <si>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</si>
  <si>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</si>
  <si>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</si>
  <si>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</si>
  <si>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</si>
  <si>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</si>
  <si>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</si>
  <si>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</si>
  <si>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</si>
  <si>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</si>
  <si>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</si>
  <si>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</si>
  <si>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</si>
  <si>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</si>
  <si>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</si>
  <si>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</si>
  <si>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</si>
  <si>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</si>
  <si>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</si>
  <si>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</si>
  <si>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</si>
  <si>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</si>
  <si>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</si>
  <si>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</si>
  <si>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</si>
  <si>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</si>
  <si>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</si>
  <si>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</si>
  <si>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</si>
  <si>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</si>
  <si>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</si>
  <si>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</si>
  <si>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</si>
  <si>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</si>
  <si>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</si>
  <si>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</si>
  <si>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</si>
  <si>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</si>
  <si>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</si>
  <si>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</si>
  <si>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</si>
  <si>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</si>
  <si>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</si>
  <si>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</si>
  <si>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</si>
  <si>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</si>
  <si>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</si>
  <si>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</si>
  <si>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</si>
  <si>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</si>
  <si>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</si>
  <si>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</si>
  <si>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</si>
  <si>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</si>
  <si>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</si>
  <si>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</si>
  <si>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</si>
  <si>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</si>
  <si>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</si>
  <si>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</si>
  <si>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</si>
  <si>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</si>
  <si>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</si>
  <si>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</si>
  <si>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</si>
  <si>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</si>
  <si>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</si>
  <si>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</si>
  <si>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</si>
  <si>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</si>
  <si>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</si>
  <si>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</si>
  <si>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</si>
  <si>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</si>
  <si>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</si>
  <si>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</si>
  <si>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</si>
  <si>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</si>
  <si>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</si>
  <si>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</si>
  <si>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</si>
  <si>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</si>
  <si>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</si>
  <si>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</si>
  <si>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</si>
  <si>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</si>
  <si>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</si>
  <si>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</si>
  <si>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</si>
  <si>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</si>
  <si>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</si>
  <si>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</si>
  <si>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</si>
  <si>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</si>
  <si>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</si>
  <si>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</si>
  <si>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</si>
  <si>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</si>
  <si>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</si>
  <si>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</si>
  <si>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</si>
  <si>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</si>
  <si>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</si>
  <si>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</si>
  <si>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</si>
  <si>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</si>
  <si>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</si>
  <si>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</si>
  <si>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</si>
  <si>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</si>
  <si>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</si>
  <si>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</si>
  <si>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</si>
  <si>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</si>
  <si>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</si>
  <si>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</si>
  <si>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</si>
  <si>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</si>
  <si>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</si>
  <si>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</si>
  <si>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</si>
  <si>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</si>
  <si>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</si>
  <si>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</si>
  <si>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</si>
  <si>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</si>
  <si>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</si>
  <si>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</si>
  <si>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</si>
  <si>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</si>
  <si>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</si>
  <si>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</si>
  <si>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</si>
  <si>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</si>
  <si>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</si>
  <si>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</si>
  <si>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</si>
  <si>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</si>
  <si>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</si>
  <si>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</si>
  <si>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</si>
  <si>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</si>
  <si>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</si>
  <si>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</si>
  <si>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</si>
  <si>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</si>
  <si>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</si>
  <si>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</si>
  <si>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</si>
  <si>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</si>
  <si>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</si>
  <si>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</si>
  <si>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</si>
  <si>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</si>
  <si>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</si>
  <si>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</si>
  <si>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</si>
  <si>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</si>
  <si>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</si>
  <si>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</si>
  <si>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</si>
  <si>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</si>
  <si>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</si>
  <si>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</si>
  <si>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</si>
  <si>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</si>
  <si>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</si>
  <si>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</si>
  <si>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</si>
  <si>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</si>
  <si>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</si>
  <si>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</si>
  <si>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</si>
  <si>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</si>
  <si>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</si>
  <si>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</si>
  <si>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</si>
  <si>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</si>
  <si>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</si>
  <si>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</si>
  <si>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</si>
  <si>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</si>
  <si>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</si>
  <si>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</si>
  <si>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</si>
  <si>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</si>
  <si>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</si>
  <si>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</si>
  <si>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</si>
  <si>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</si>
  <si>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</si>
  <si>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</si>
  <si>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</si>
  <si>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</si>
  <si>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</si>
  <si>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</si>
  <si>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</si>
  <si>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</si>
  <si>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</si>
  <si>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</si>
  <si>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</si>
  <si>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</si>
  <si>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</si>
  <si>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</si>
  <si>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</si>
  <si>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</si>
  <si>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</si>
  <si>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</si>
  <si>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</si>
  <si>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</si>
  <si>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</si>
  <si>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</si>
  <si>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</si>
  <si>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</si>
  <si>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</si>
  <si>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</si>
  <si>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</si>
  <si>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</si>
  <si>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</si>
  <si>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</si>
  <si>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</si>
  <si>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</si>
  <si>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</si>
  <si>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</si>
  <si>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</si>
  <si>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</si>
  <si>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</si>
  <si>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</si>
  <si>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</si>
  <si>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</si>
  <si>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</si>
  <si>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</si>
  <si>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</si>
  <si>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</si>
  <si>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</si>
  <si>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</si>
  <si>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</si>
  <si>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</si>
  <si>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</si>
  <si>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</si>
  <si>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</si>
  <si>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</si>
  <si>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</si>
  <si>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</si>
  <si>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</si>
  <si>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</si>
  <si>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</si>
  <si>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</si>
  <si>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</si>
  <si>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</si>
  <si>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</si>
  <si>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</si>
  <si>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</si>
  <si>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</si>
  <si>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</si>
  <si>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</si>
  <si>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</si>
  <si>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</si>
  <si>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</si>
  <si>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</si>
  <si>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</si>
  <si>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</si>
  <si>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</si>
  <si>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</si>
  <si>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</si>
  <si>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</si>
  <si>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</si>
  <si>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</si>
  <si>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</si>
  <si>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</si>
  <si>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</si>
  <si>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</si>
  <si>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</si>
  <si>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</si>
  <si>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</si>
  <si>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</si>
  <si>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</si>
  <si>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</si>
  <si>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</si>
  <si>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</si>
  <si>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</si>
  <si>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</si>
  <si>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</si>
  <si>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</si>
  <si>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</si>
  <si>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</si>
  <si>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</si>
  <si>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</si>
  <si>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</si>
  <si>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</si>
  <si>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</si>
  <si>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</si>
  <si>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</si>
  <si>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</si>
  <si>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</si>
  <si>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</si>
  <si>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</si>
  <si>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</si>
  <si>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</si>
  <si>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</si>
  <si>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</si>
  <si>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</si>
  <si>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</si>
  <si>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</si>
  <si>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</si>
  <si>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</si>
  <si>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</si>
  <si>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</si>
  <si>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</si>
  <si>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</si>
  <si>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</si>
  <si>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</si>
  <si>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</si>
  <si>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</si>
  <si>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</si>
  <si>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</si>
  <si>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</si>
  <si>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</si>
  <si>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</si>
  <si>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</si>
  <si>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</si>
  <si>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</si>
  <si>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</si>
  <si>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</si>
  <si>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</si>
  <si>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</si>
  <si>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</si>
  <si>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</si>
  <si>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</si>
  <si>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</si>
  <si>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</si>
  <si>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</si>
  <si>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</si>
  <si>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</si>
  <si>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</si>
  <si>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</si>
  <si>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</si>
  <si>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</si>
  <si>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</si>
  <si>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</si>
  <si>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</si>
  <si>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</si>
  <si>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</si>
  <si>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</si>
  <si>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</si>
  <si>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</si>
  <si>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</si>
  <si>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</si>
  <si>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</si>
  <si>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</si>
  <si>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</si>
  <si>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</si>
  <si>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</si>
  <si>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</si>
  <si>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</si>
  <si>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</si>
  <si>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</si>
  <si>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</si>
  <si>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</si>
  <si>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</si>
  <si>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</si>
  <si>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</si>
  <si>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</si>
  <si>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</si>
  <si>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</si>
  <si>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</si>
  <si>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</si>
  <si>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</si>
  <si>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</si>
  <si>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</si>
  <si>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</si>
  <si>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</si>
  <si>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</si>
  <si>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</si>
  <si>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</si>
  <si>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</si>
  <si>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</si>
  <si>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</si>
  <si>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</si>
  <si>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</si>
  <si>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</si>
  <si>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</si>
  <si>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</si>
  <si>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</si>
  <si>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</si>
  <si>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</si>
  <si>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</si>
  <si>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</si>
  <si>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</si>
  <si>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</si>
  <si>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</si>
  <si>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</si>
  <si>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</si>
  <si>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</si>
  <si>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</si>
  <si>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</si>
  <si>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</si>
  <si>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</si>
  <si>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</si>
  <si>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</si>
  <si>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</si>
  <si>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</si>
  <si>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</si>
  <si>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</si>
  <si>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</si>
  <si>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</si>
  <si>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</si>
  <si>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</si>
  <si>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</si>
  <si>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</si>
  <si>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</si>
  <si>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</si>
  <si>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</si>
  <si>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</si>
  <si>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</si>
  <si>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</si>
  <si>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</si>
  <si>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</si>
  <si>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</si>
  <si>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</si>
  <si>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</si>
  <si>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</si>
  <si>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</si>
  <si>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</si>
  <si>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</si>
  <si>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</si>
  <si>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</si>
  <si>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</si>
  <si>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</si>
  <si>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</si>
  <si>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</si>
  <si>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</si>
  <si>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</si>
  <si>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</si>
  <si>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</si>
  <si>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</si>
  <si>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</si>
  <si>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</si>
  <si>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</si>
  <si>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</si>
  <si>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</si>
  <si>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</si>
  <si>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</si>
  <si>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</si>
  <si>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</si>
  <si>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</si>
  <si>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</si>
  <si>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</si>
  <si>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</si>
  <si>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</si>
  <si>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</si>
  <si>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</si>
  <si>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</si>
  <si>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</si>
  <si>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</si>
  <si>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</si>
  <si>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</si>
  <si>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</si>
  <si>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</si>
  <si>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</si>
  <si>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</si>
  <si>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</si>
  <si>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</si>
  <si>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</si>
  <si>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</si>
  <si>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</si>
  <si>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</si>
  <si>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</si>
  <si>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</si>
  <si>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</si>
  <si>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</si>
  <si>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</si>
  <si>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</si>
  <si>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</si>
  <si>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</si>
  <si>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</si>
  <si>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</si>
  <si>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</si>
  <si>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</si>
  <si>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</si>
  <si>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</si>
  <si>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</si>
  <si>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</si>
  <si>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</si>
  <si>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</si>
  <si>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</si>
  <si>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</si>
  <si>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</si>
  <si>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</si>
  <si>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</si>
  <si>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</si>
  <si>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</si>
  <si>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</si>
  <si>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</si>
  <si>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</si>
  <si>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</si>
  <si>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</si>
  <si>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</si>
  <si>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</si>
  <si>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</si>
  <si>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</si>
  <si>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</si>
  <si>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</si>
  <si>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</si>
  <si>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</si>
  <si>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</si>
  <si>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</si>
  <si>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</si>
  <si>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</si>
  <si>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</si>
  <si>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</si>
  <si>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</si>
  <si>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</si>
  <si>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</si>
  <si>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</si>
  <si>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</si>
  <si>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</si>
  <si>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</si>
  <si>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</si>
  <si>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</si>
  <si>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</si>
  <si>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</si>
  <si>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</si>
  <si>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</si>
  <si>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</si>
  <si>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</si>
  <si>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</si>
  <si>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</si>
  <si>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</si>
  <si>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</si>
  <si>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</si>
  <si>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</si>
  <si>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</si>
  <si>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</si>
  <si>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</si>
  <si>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</si>
  <si>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</si>
  <si>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</si>
  <si>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</si>
  <si>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</si>
  <si>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</si>
  <si>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</si>
  <si>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</si>
  <si>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</si>
  <si>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</si>
  <si>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</si>
  <si>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</si>
  <si>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</si>
  <si>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</si>
  <si>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</si>
  <si>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</si>
  <si>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</si>
  <si>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</si>
  <si>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</si>
  <si>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</si>
  <si>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</si>
  <si>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</si>
  <si>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</si>
  <si>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</si>
  <si>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</si>
  <si>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</si>
  <si>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</si>
  <si>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</si>
  <si>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</si>
  <si>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</si>
  <si>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</si>
  <si>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</si>
  <si>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</si>
  <si>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</si>
  <si>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</si>
  <si>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</si>
  <si>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</si>
  <si>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</si>
  <si>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</si>
  <si>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</si>
  <si>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</si>
  <si>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</si>
  <si>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</si>
  <si>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</si>
  <si>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</si>
  <si>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</si>
  <si>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</si>
  <si>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</si>
  <si>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</si>
  <si>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</si>
  <si>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</si>
  <si>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</si>
  <si>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</si>
  <si>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</si>
  <si>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</si>
  <si>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</si>
  <si>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</si>
  <si>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</si>
  <si>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</si>
  <si>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</si>
  <si>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</si>
  <si>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</si>
  <si>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</si>
  <si>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</si>
  <si>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</si>
  <si>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</si>
  <si>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</si>
  <si>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</si>
  <si>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</si>
  <si>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</si>
  <si>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</si>
  <si>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</si>
  <si>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</si>
  <si>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</si>
  <si>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</si>
  <si>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</si>
  <si>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</si>
  <si>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</si>
  <si>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</si>
  <si>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</si>
  <si>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</si>
  <si>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</si>
  <si>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</si>
  <si>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</si>
  <si>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</si>
  <si>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</si>
  <si>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</si>
  <si>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</si>
  <si>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</si>
  <si>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</si>
  <si>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</si>
  <si>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</si>
  <si>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</si>
  <si>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</si>
  <si>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</si>
  <si>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</si>
  <si>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</si>
  <si>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</si>
  <si>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</si>
  <si>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</si>
  <si>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</si>
  <si>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</si>
  <si>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</si>
  <si>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</si>
  <si>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</si>
  <si>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</si>
  <si>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</si>
  <si>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</si>
  <si>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</si>
  <si>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</si>
  <si>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</si>
  <si>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</si>
  <si>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</si>
  <si>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</si>
  <si>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</si>
  <si>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</si>
  <si>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</si>
  <si>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</si>
  <si>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</si>
  <si>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</si>
  <si>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</si>
  <si>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</si>
  <si>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</si>
  <si>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</si>
  <si>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</si>
  <si>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</si>
  <si>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</si>
  <si>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</si>
  <si>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</si>
  <si>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</si>
  <si>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</si>
  <si>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</si>
  <si>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</si>
  <si>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</si>
  <si>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</si>
  <si>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</si>
  <si>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</si>
  <si>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</si>
  <si>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</si>
  <si>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</si>
  <si>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</si>
  <si>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</si>
  <si>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</si>
  <si>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</si>
  <si>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</si>
  <si>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</si>
  <si>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</si>
  <si>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</si>
  <si>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</si>
  <si>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</si>
  <si>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</si>
  <si>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</si>
  <si>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</si>
  <si>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</si>
  <si>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</si>
  <si>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</si>
  <si>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</si>
  <si>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</si>
  <si>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</si>
  <si>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</si>
  <si>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</si>
  <si>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</si>
  <si>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</si>
  <si>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</si>
  <si>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</si>
  <si>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</si>
  <si>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</si>
  <si>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</si>
  <si>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</si>
  <si>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</si>
  <si>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</si>
  <si>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</si>
  <si>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</si>
  <si>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</si>
  <si>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</si>
  <si>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</si>
  <si>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</si>
  <si>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</si>
  <si>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</si>
  <si>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</si>
  <si>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</si>
  <si>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</si>
  <si>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</si>
  <si>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</si>
  <si>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</si>
  <si>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</si>
  <si>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</si>
  <si>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</si>
  <si>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</si>
  <si>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</si>
  <si>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</si>
  <si>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</si>
  <si>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</si>
  <si>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</si>
  <si>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</si>
  <si>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</si>
  <si>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</si>
  <si>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</si>
  <si>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</si>
  <si>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</si>
  <si>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</si>
  <si>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</si>
  <si>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</si>
  <si>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</si>
  <si>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</si>
  <si>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</si>
  <si>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</si>
  <si>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</si>
  <si>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</si>
  <si>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</si>
  <si>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</si>
  <si>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</si>
  <si>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</si>
  <si>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</si>
  <si>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</si>
  <si>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</si>
  <si>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</si>
  <si>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</si>
  <si>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</si>
  <si>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</si>
  <si>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</si>
  <si>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</si>
  <si>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</si>
  <si>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</si>
  <si>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</si>
  <si>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</si>
  <si>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</si>
  <si>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</si>
  <si>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</si>
  <si>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</si>
  <si>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</si>
  <si>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</si>
  <si>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</si>
  <si>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</si>
  <si>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</si>
  <si>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</si>
  <si>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</si>
  <si>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</si>
  <si>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</si>
  <si>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</si>
  <si>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</si>
  <si>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</si>
  <si>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</si>
  <si>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</si>
  <si>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</si>
  <si>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</si>
  <si>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</si>
  <si>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</si>
  <si>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</si>
  <si>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</si>
  <si>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</si>
  <si>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</si>
  <si>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</si>
  <si>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</si>
  <si>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</si>
  <si>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</si>
  <si>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</si>
  <si>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</si>
  <si>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</si>
  <si>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</si>
  <si>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</si>
  <si>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</si>
  <si>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</si>
  <si>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</si>
  <si>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</si>
  <si>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</si>
  <si>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</si>
  <si>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</si>
  <si>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</si>
  <si>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</si>
  <si>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</si>
  <si>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</si>
  <si>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</si>
  <si>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</si>
  <si>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</si>
  <si>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</si>
  <si>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</si>
  <si>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</si>
  <si>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</si>
  <si>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</si>
  <si>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</si>
  <si>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</si>
  <si>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</si>
  <si>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</si>
  <si>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</si>
  <si>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</si>
  <si>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</si>
  <si>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</si>
  <si>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</si>
  <si>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</si>
  <si>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</si>
  <si>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</si>
  <si>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</si>
  <si>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</si>
  <si>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</si>
  <si>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</si>
  <si>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</si>
  <si>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</si>
  <si>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</si>
  <si>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</si>
  <si>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</si>
  <si>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</si>
  <si>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</si>
  <si>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</si>
  <si>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</si>
  <si>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</si>
  <si>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</si>
  <si>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</si>
  <si>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</si>
  <si>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</si>
  <si>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</si>
  <si>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</si>
  <si>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</si>
  <si>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</si>
  <si>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</si>
  <si>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</si>
  <si>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</si>
  <si>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</si>
  <si>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</si>
  <si>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</si>
  <si>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</si>
  <si>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</si>
  <si>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</si>
  <si>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</si>
  <si>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</si>
  <si>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</si>
  <si>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</si>
  <si>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</si>
  <si>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</si>
  <si>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</si>
  <si>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</si>
  <si>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</si>
  <si>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</si>
  <si>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</si>
  <si>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</si>
  <si>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</si>
  <si>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</si>
  <si>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</si>
  <si>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</si>
  <si>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</si>
  <si>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</si>
  <si>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</si>
  <si>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</si>
  <si>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</si>
  <si>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</si>
  <si>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</si>
  <si>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</si>
  <si>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</si>
  <si>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</si>
  <si>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</si>
  <si>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</si>
  <si>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</si>
  <si>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</si>
  <si>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</si>
  <si>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</si>
  <si>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</si>
  <si>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</si>
  <si>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</si>
  <si>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</si>
  <si>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</si>
  <si>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</si>
  <si>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</si>
  <si>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</si>
  <si>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</si>
  <si>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</si>
  <si>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</si>
  <si>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</si>
  <si>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</si>
  <si>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</si>
  <si>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</si>
  <si>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</si>
  <si>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</si>
  <si>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</si>
  <si>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</si>
  <si>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</si>
  <si>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</si>
  <si>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</si>
  <si>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</si>
  <si>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</si>
  <si>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</si>
  <si>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</si>
  <si>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</si>
  <si>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</si>
  <si>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</si>
  <si>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</si>
  <si>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</si>
  <si>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</si>
  <si>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</si>
  <si>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</si>
  <si>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</si>
  <si>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</si>
  <si>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</si>
  <si>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</si>
  <si>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</si>
  <si>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</si>
  <si>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</si>
  <si>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</si>
  <si>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</si>
  <si>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</si>
  <si>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</si>
  <si>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</si>
  <si>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</si>
  <si>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</si>
  <si>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</si>
  <si>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</si>
  <si>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</si>
  <si>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</si>
  <si>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</si>
  <si>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</si>
  <si>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</si>
  <si>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</si>
  <si>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</si>
  <si>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</si>
  <si>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</si>
  <si>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</si>
  <si>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</si>
  <si>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</si>
  <si>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</si>
  <si>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</si>
  <si>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</si>
  <si>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</si>
  <si>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</si>
  <si>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</si>
  <si>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</si>
  <si>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</si>
  <si>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</si>
  <si>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</si>
  <si>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</si>
  <si>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</si>
  <si>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</si>
  <si>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</si>
  <si>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</si>
  <si>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</si>
  <si>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</si>
  <si>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</si>
  <si>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</si>
  <si>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</si>
  <si>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</si>
  <si>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</si>
  <si>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</si>
  <si>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</si>
  <si>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</si>
  <si>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</si>
  <si>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</si>
  <si>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</si>
  <si>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</si>
  <si>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</si>
  <si>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</si>
  <si>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</si>
  <si>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</si>
  <si>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</si>
  <si>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</si>
  <si>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</si>
  <si>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</si>
  <si>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</si>
  <si>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</si>
  <si>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</si>
  <si>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</si>
  <si>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</si>
  <si>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</si>
  <si>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</si>
  <si>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</si>
  <si>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</si>
  <si>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</si>
  <si>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</si>
  <si>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</si>
  <si>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</si>
  <si>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</si>
  <si>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</si>
  <si>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</si>
  <si>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</si>
  <si>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</si>
  <si>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</si>
  <si>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</si>
  <si>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</si>
  <si>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</si>
  <si>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</si>
  <si>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</si>
  <si>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</si>
  <si>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</si>
  <si>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</si>
  <si>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</si>
  <si>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</si>
  <si>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</si>
  <si>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</si>
  <si>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</si>
  <si>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</si>
  <si>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</si>
  <si>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</si>
  <si>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</si>
  <si>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</si>
  <si>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</si>
  <si>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</si>
  <si>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</si>
  <si>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</si>
  <si>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</si>
  <si>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</si>
  <si>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</si>
  <si>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</si>
  <si>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</si>
  <si>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</si>
  <si>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</si>
  <si>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</si>
  <si>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</si>
  <si>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</si>
  <si>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</si>
  <si>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</si>
  <si>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</si>
  <si>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</si>
  <si>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</si>
  <si>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</si>
  <si>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</si>
  <si>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</si>
  <si>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</si>
  <si>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</si>
  <si>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</si>
  <si>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</si>
  <si>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</si>
  <si>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</si>
  <si>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</si>
  <si>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</si>
  <si>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</si>
  <si>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</si>
  <si>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</si>
  <si>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</si>
  <si>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</si>
  <si>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</si>
  <si>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</si>
  <si>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</si>
  <si>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</si>
  <si>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</si>
  <si>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</si>
  <si>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</si>
  <si>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</si>
  <si>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</si>
  <si>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</si>
  <si>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</si>
  <si>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</si>
  <si>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</si>
  <si>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</si>
  <si>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</si>
  <si>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</si>
  <si>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</si>
  <si>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</si>
  <si>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</si>
  <si>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</si>
  <si>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</si>
  <si>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</si>
  <si>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</si>
  <si>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</si>
  <si>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</si>
  <si>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</si>
  <si>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</si>
  <si>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</si>
  <si>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</si>
  <si>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</si>
  <si>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</si>
  <si>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</si>
  <si>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</si>
  <si>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</si>
  <si>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</si>
  <si>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</si>
  <si>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</si>
  <si>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</si>
  <si>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</si>
  <si>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</si>
  <si>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</si>
  <si>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</si>
  <si>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</si>
  <si>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</si>
  <si>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</si>
  <si>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</si>
  <si>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</si>
  <si>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</si>
  <si>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</si>
  <si>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</si>
  <si>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</si>
  <si>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</si>
  <si>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</si>
  <si>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</si>
  <si>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</si>
  <si>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</si>
  <si>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</si>
  <si>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</si>
  <si>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</si>
  <si>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</si>
  <si>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</si>
  <si>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</si>
  <si>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</si>
  <si>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</si>
  <si>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</si>
  <si>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</si>
  <si>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</si>
  <si>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</si>
  <si>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</si>
  <si>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</si>
  <si>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</si>
  <si>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</si>
  <si>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</si>
  <si>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</si>
  <si>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</si>
  <si>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</si>
  <si>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</si>
  <si>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</si>
  <si>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</si>
  <si>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</si>
  <si>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</si>
  <si>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</si>
  <si>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</si>
  <si>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</si>
  <si>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</si>
  <si>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</si>
  <si>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</si>
  <si>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</si>
  <si>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</si>
  <si>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</si>
  <si>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</si>
  <si>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</si>
  <si>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</si>
  <si>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</si>
  <si>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</si>
  <si>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</si>
  <si>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</si>
  <si>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</si>
  <si>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</si>
  <si>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</si>
  <si>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</si>
  <si>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</si>
  <si>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</si>
  <si>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</si>
  <si>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</si>
  <si>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</si>
  <si>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</si>
  <si>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</si>
  <si>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</si>
  <si>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</si>
  <si>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</si>
  <si>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</si>
  <si>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</si>
  <si>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</si>
  <si>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</si>
  <si>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</si>
  <si>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</si>
  <si>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</si>
  <si>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</si>
  <si>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</si>
  <si>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</si>
  <si>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</si>
  <si>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</si>
  <si>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</si>
  <si>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</si>
  <si>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</si>
  <si>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</si>
  <si>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</si>
  <si>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</si>
  <si>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</si>
  <si>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</si>
  <si>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</si>
  <si>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</si>
  <si>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</si>
  <si>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</si>
  <si>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</si>
  <si>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</si>
  <si>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</si>
  <si>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</si>
  <si>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</si>
  <si>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</si>
  <si>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</si>
  <si>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</si>
  <si>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</si>
  <si>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</si>
  <si>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</si>
  <si>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</si>
  <si>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</si>
  <si>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</si>
  <si>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</si>
  <si>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</si>
  <si>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</si>
  <si>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</si>
  <si>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</si>
  <si>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</si>
  <si>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</si>
  <si>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</si>
  <si>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</si>
  <si>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</si>
  <si>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</si>
  <si>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</si>
  <si>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</si>
  <si>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</si>
  <si>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</si>
  <si>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</si>
  <si>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</si>
  <si>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</si>
  <si>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</si>
  <si>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</si>
  <si>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</si>
  <si>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</si>
  <si>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</si>
  <si>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</si>
  <si>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</si>
  <si>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</si>
  <si>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</si>
  <si>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</si>
  <si>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</si>
  <si>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</si>
  <si>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</si>
  <si>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</si>
  <si>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</si>
  <si>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</si>
  <si>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</si>
  <si>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</si>
  <si>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</si>
  <si>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</si>
  <si>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</si>
  <si>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</si>
  <si>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</si>
  <si>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</si>
  <si>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</si>
  <si>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</si>
  <si>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</si>
  <si>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</si>
  <si>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</si>
  <si>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</si>
  <si>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</si>
  <si>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</si>
  <si>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</si>
  <si>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</si>
  <si>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</si>
  <si>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</si>
  <si>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</si>
  <si>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</si>
  <si>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</si>
  <si>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</si>
  <si>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</si>
  <si>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</si>
  <si>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</si>
  <si>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</si>
  <si>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</si>
  <si>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</si>
  <si>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</si>
  <si>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</si>
  <si>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</si>
  <si>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</si>
  <si>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</si>
  <si>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</si>
  <si>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</si>
  <si>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</si>
  <si>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</si>
  <si>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</si>
  <si>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</si>
  <si>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</si>
  <si>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</si>
  <si>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</si>
  <si>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</si>
  <si>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</si>
  <si>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</si>
  <si>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</si>
  <si>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</si>
  <si>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</si>
  <si>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</si>
  <si>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</si>
  <si>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</si>
  <si>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</si>
  <si>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</si>
  <si>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</si>
  <si>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</si>
  <si>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</si>
  <si>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</si>
  <si>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</si>
  <si>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</si>
  <si>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</si>
  <si>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</si>
  <si>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</si>
  <si>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</si>
  <si>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</si>
  <si>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</si>
  <si>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</si>
  <si>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</si>
  <si>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</si>
  <si>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</si>
  <si>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</si>
  <si>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</si>
  <si>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</si>
  <si>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</si>
  <si>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</si>
  <si>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</si>
  <si>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</si>
  <si>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</si>
  <si>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</si>
  <si>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</si>
  <si>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</si>
  <si>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</si>
  <si>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</si>
  <si>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</si>
  <si>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</si>
  <si>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</si>
  <si>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</si>
  <si>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</si>
  <si>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</si>
  <si>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</si>
  <si>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</si>
  <si>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</si>
  <si>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</si>
  <si>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</si>
  <si>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</si>
  <si>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</si>
  <si>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</si>
  <si>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</si>
  <si>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</si>
  <si>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</si>
  <si>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</si>
  <si>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</si>
  <si>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</si>
  <si>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</si>
  <si>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</si>
  <si>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</si>
  <si>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</si>
  <si>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</si>
  <si>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</si>
  <si>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</si>
  <si>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</si>
  <si>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</si>
  <si>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</si>
  <si>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</si>
  <si>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</si>
  <si>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</si>
  <si>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</si>
  <si>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</si>
  <si>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</si>
  <si>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</si>
  <si>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</si>
  <si>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</si>
  <si>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</si>
  <si>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</si>
  <si>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</si>
  <si>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</si>
  <si>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</si>
  <si>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</si>
  <si>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</si>
  <si>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</si>
  <si>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</si>
  <si>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</si>
  <si>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</si>
  <si>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</si>
  <si>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</si>
  <si>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</si>
  <si>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</si>
  <si>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</si>
  <si>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</si>
  <si>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</si>
  <si>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</si>
  <si>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</si>
  <si>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</si>
  <si>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</si>
  <si>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</si>
  <si>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</si>
  <si>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</si>
  <si>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</si>
  <si>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</si>
  <si>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</si>
  <si>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</si>
  <si>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</si>
  <si>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</si>
  <si>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</si>
  <si>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</si>
  <si>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</si>
  <si>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</si>
  <si>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</si>
  <si>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</si>
  <si>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</si>
  <si>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</si>
  <si>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</si>
  <si>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</si>
  <si>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</si>
  <si>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</si>
  <si>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</si>
  <si>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</si>
  <si>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</si>
  <si>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</si>
  <si>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</si>
  <si>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</si>
  <si>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</si>
  <si>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</si>
  <si>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</si>
  <si>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</si>
  <si>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</si>
  <si>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</si>
  <si>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</si>
  <si>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</si>
  <si>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</si>
  <si>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</si>
  <si>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</si>
  <si>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</si>
  <si>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</si>
  <si>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</si>
  <si>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</si>
  <si>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</si>
  <si>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</si>
  <si>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</si>
  <si>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</si>
  <si>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</si>
  <si>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</si>
  <si>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</si>
  <si>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</si>
  <si>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</si>
  <si>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</si>
  <si>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</si>
  <si>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</si>
  <si>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</si>
  <si>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</si>
  <si>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</si>
  <si>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</si>
  <si>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</si>
  <si>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</si>
  <si>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</si>
  <si>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</si>
  <si>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</si>
  <si>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</si>
  <si>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</si>
  <si>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</si>
  <si>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</si>
  <si>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</si>
  <si>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</si>
  <si>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</si>
  <si>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</si>
  <si>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</si>
  <si>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</si>
  <si>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</si>
  <si>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</si>
  <si>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</si>
  <si>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</si>
  <si>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</si>
  <si>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</si>
  <si>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</si>
  <si>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</si>
  <si>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</si>
  <si>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</si>
  <si>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</si>
  <si>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</si>
  <si>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</si>
  <si>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</si>
  <si>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</si>
  <si>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</si>
  <si>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</si>
  <si>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</si>
  <si>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</si>
  <si>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</si>
  <si>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</si>
  <si>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</si>
  <si>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</si>
  <si>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</si>
  <si>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</si>
  <si>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</si>
  <si>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</si>
  <si>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</si>
  <si>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</si>
  <si>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</si>
  <si>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</si>
  <si>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</si>
  <si>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</si>
  <si>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</si>
  <si>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</si>
  <si>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</si>
  <si>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</si>
  <si>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</si>
  <si>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</si>
  <si>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</si>
  <si>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</si>
  <si>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</si>
  <si>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</si>
  <si>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</si>
  <si>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</si>
  <si>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</si>
  <si>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</si>
  <si>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</si>
  <si>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</si>
  <si>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</si>
  <si>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</si>
  <si>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</si>
  <si>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</si>
  <si>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</si>
  <si>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</si>
  <si>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</si>
  <si>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</si>
  <si>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</si>
  <si>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</si>
  <si>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</si>
  <si>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</si>
  <si>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</si>
  <si>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</si>
  <si>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</si>
  <si>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</si>
  <si>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</si>
  <si>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</si>
  <si>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</si>
  <si>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</si>
  <si>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</si>
  <si>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</si>
  <si>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</si>
  <si>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</si>
  <si>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</si>
  <si>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</si>
  <si>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</si>
  <si>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</si>
  <si>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</si>
  <si>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</si>
  <si>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</si>
  <si>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</si>
  <si>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</si>
  <si>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</si>
  <si>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</si>
  <si>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</si>
  <si>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</si>
  <si>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</si>
  <si>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</si>
  <si>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</si>
  <si>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</si>
  <si>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</si>
  <si>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</si>
  <si>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</si>
  <si>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</si>
  <si>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</si>
  <si>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</si>
  <si>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</si>
  <si>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</si>
  <si>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</si>
  <si>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</si>
  <si>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</si>
  <si>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</si>
  <si>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</si>
  <si>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</si>
  <si>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</si>
  <si>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</si>
  <si>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</si>
  <si>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</si>
  <si>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</si>
  <si>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</si>
  <si>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</si>
  <si>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</si>
  <si>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</si>
  <si>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</si>
  <si>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</si>
  <si>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</si>
  <si>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</si>
  <si>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</si>
  <si>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</si>
  <si>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</si>
  <si>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</si>
  <si>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</si>
  <si>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</si>
  <si>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</si>
  <si>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</si>
  <si>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</si>
  <si>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</si>
  <si>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</si>
  <si>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</si>
  <si>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</si>
  <si>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</si>
  <si>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</si>
  <si>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</si>
  <si>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</si>
  <si>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</si>
  <si>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</si>
  <si>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</si>
  <si>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</si>
  <si>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</si>
  <si>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</si>
  <si>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</si>
  <si>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</si>
  <si>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</si>
  <si>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</si>
  <si>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</si>
  <si>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</si>
  <si>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</si>
  <si>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</si>
  <si>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</si>
  <si>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</si>
  <si>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</si>
  <si>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</si>
  <si>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</si>
  <si>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</si>
  <si>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</si>
  <si>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</si>
  <si>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</si>
  <si>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</si>
  <si>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</si>
  <si>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</si>
  <si>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</si>
  <si>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</si>
  <si>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</si>
  <si>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</si>
  <si>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</si>
  <si>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</si>
  <si>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</si>
  <si>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</si>
  <si>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</si>
  <si>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</si>
  <si>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</si>
  <si>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</si>
  <si>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</si>
  <si>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</si>
  <si>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</si>
  <si>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</si>
  <si>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</si>
  <si>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</si>
  <si>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</si>
  <si>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</si>
  <si>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</si>
  <si>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</si>
  <si>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</si>
  <si>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</si>
  <si>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</si>
  <si>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</si>
  <si>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</si>
  <si>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</si>
  <si>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</si>
  <si>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</si>
  <si>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</si>
  <si>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</si>
  <si>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</si>
  <si>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</si>
  <si>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</si>
  <si>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</si>
  <si>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</si>
  <si>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</si>
  <si>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</si>
  <si>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</si>
  <si>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</si>
  <si>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</si>
  <si>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</si>
  <si>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</si>
  <si>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</si>
  <si>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</si>
  <si>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</si>
  <si>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</si>
  <si>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</si>
  <si>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</si>
  <si>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</si>
  <si>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</si>
  <si>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</si>
  <si>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</si>
  <si>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</si>
  <si>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</si>
  <si>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</si>
  <si>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</si>
  <si>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</si>
  <si>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</si>
  <si>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</si>
  <si>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</si>
  <si>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</si>
  <si>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</si>
  <si>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</si>
  <si>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</si>
  <si>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</si>
  <si>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</si>
  <si>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</si>
  <si>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</si>
  <si>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</si>
  <si>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</si>
  <si>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</si>
  <si>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</si>
  <si>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</si>
  <si>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</si>
  <si>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</si>
  <si>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</si>
  <si>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</si>
  <si>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</si>
  <si>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</si>
  <si>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</si>
  <si>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</si>
  <si>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</si>
  <si>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</si>
  <si>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</si>
  <si>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</si>
  <si>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</si>
  <si>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</si>
  <si>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</si>
  <si>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</si>
  <si>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</si>
  <si>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</si>
  <si>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</si>
  <si>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</si>
  <si>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</si>
  <si>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</si>
  <si>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</si>
  <si>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</si>
  <si>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</si>
  <si>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</si>
  <si>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</si>
  <si>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</si>
  <si>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</si>
  <si>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</si>
  <si>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</si>
  <si>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</si>
  <si>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</si>
  <si>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</si>
  <si>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</si>
  <si>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</si>
  <si>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</si>
  <si>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</si>
  <si>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</si>
  <si>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</si>
  <si>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</si>
  <si>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</si>
  <si>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</si>
  <si>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</si>
  <si>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</si>
  <si>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</si>
  <si>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</si>
  <si>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</si>
  <si>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</si>
  <si>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</si>
  <si>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</si>
  <si>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</si>
  <si>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</si>
  <si>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</si>
  <si>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</si>
  <si>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</si>
  <si>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</si>
  <si>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</si>
  <si>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</si>
  <si>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</si>
  <si>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</si>
  <si>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</si>
  <si>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</si>
  <si>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</si>
  <si>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</si>
  <si>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</si>
  <si>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</si>
  <si>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</si>
  <si>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</si>
  <si>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</si>
  <si>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</si>
  <si>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</si>
  <si>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</si>
  <si>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</si>
  <si>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</si>
  <si>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</si>
  <si>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</si>
  <si>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</si>
  <si>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</si>
  <si>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</si>
  <si>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</si>
  <si>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</si>
  <si>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</si>
  <si>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</si>
  <si>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</si>
  <si>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</si>
  <si>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</si>
  <si>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</si>
  <si>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</si>
  <si>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</si>
  <si>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</si>
  <si>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</si>
  <si>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</si>
  <si>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</si>
  <si>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</si>
  <si>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</si>
  <si>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</si>
  <si>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</si>
  <si>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</si>
  <si>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</si>
  <si>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</si>
  <si>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</si>
  <si>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</si>
  <si>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</si>
  <si>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</si>
  <si>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</si>
  <si>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</si>
  <si>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</si>
  <si>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</si>
  <si>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</si>
  <si>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</si>
  <si>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</si>
  <si>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</si>
  <si>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</si>
  <si>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</si>
  <si>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</si>
  <si>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</si>
  <si>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</si>
  <si>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</si>
  <si>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</si>
  <si>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</si>
  <si>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</si>
  <si>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</si>
  <si>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</si>
  <si>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</si>
  <si>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</si>
  <si>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</si>
  <si>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</si>
  <si>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</si>
  <si>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</si>
  <si>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</si>
  <si>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</si>
  <si>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</si>
  <si>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</si>
  <si>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</si>
  <si>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</si>
  <si>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</si>
  <si>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</si>
  <si>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</si>
  <si>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</si>
  <si>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</si>
  <si>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</si>
  <si>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</si>
  <si>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</si>
  <si>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</si>
  <si>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</si>
  <si>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</si>
  <si>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</si>
  <si>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</si>
  <si>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</si>
  <si>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</si>
  <si>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</si>
  <si>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</si>
  <si>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</si>
  <si>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</si>
  <si>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</si>
  <si>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</si>
  <si>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</si>
  <si>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</si>
  <si>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</si>
  <si>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</si>
  <si>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</si>
  <si>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</si>
  <si>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</si>
  <si>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</si>
  <si>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</si>
  <si>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</si>
  <si>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</si>
  <si>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</si>
  <si>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</si>
  <si>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</si>
  <si>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</si>
  <si>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</si>
  <si>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</si>
  <si>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</si>
  <si>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</si>
  <si>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</si>
  <si>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</si>
  <si>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</si>
  <si>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</si>
  <si>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</si>
  <si>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</si>
  <si>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</si>
  <si>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</si>
  <si>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</si>
  <si>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</si>
  <si>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</si>
  <si>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</si>
  <si>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</si>
  <si>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</si>
  <si>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</si>
  <si>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</si>
  <si>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</si>
  <si>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</si>
  <si>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</si>
  <si>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</si>
  <si>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</si>
  <si>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</si>
  <si>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</si>
  <si>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</si>
  <si>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</si>
  <si>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</si>
  <si>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</si>
  <si>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</si>
  <si>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</si>
  <si>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</si>
  <si>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</si>
  <si>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</si>
  <si>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</si>
  <si>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</si>
  <si>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</si>
  <si>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</si>
  <si>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</si>
  <si>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</si>
  <si>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</si>
  <si>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</si>
  <si>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</si>
  <si>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</si>
  <si>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</si>
  <si>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</si>
  <si>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</si>
  <si>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</si>
  <si>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</si>
  <si>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</si>
  <si>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</si>
  <si>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</si>
  <si>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</si>
  <si>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</si>
  <si>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</si>
  <si>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</si>
  <si>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</si>
  <si>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</si>
  <si>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</si>
  <si>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</si>
  <si>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</si>
  <si>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</si>
  <si>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</si>
  <si>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</si>
  <si>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</si>
  <si>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</si>
  <si>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</si>
  <si>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</si>
  <si>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</si>
  <si>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</si>
  <si>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</si>
  <si>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</si>
  <si>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</si>
  <si>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</si>
  <si>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</si>
  <si>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</si>
  <si>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</si>
  <si>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</si>
  <si>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</si>
  <si>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</si>
  <si>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</si>
  <si>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</si>
  <si>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</si>
  <si>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</si>
  <si>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</si>
  <si>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</si>
  <si>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</si>
  <si>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</si>
  <si>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</si>
  <si>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</si>
  <si>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</si>
  <si>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</si>
  <si>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</si>
  <si>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</si>
  <si>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</si>
  <si>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</si>
  <si>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</si>
  <si>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</si>
  <si>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</si>
  <si>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</si>
  <si>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</si>
  <si>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</si>
  <si>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</si>
  <si>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</si>
  <si>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</si>
  <si>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</si>
  <si>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</si>
  <si>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</si>
  <si>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</si>
  <si>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</si>
  <si>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</si>
  <si>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</si>
  <si>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</si>
  <si>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</si>
  <si>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</si>
  <si>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</si>
  <si>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</si>
  <si>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</si>
  <si>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</si>
  <si>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</si>
  <si>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</si>
  <si>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</si>
  <si>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</si>
  <si>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</si>
  <si>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</si>
  <si>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</si>
  <si>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</si>
  <si>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</si>
  <si>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</si>
  <si>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</si>
  <si>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</si>
  <si>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</si>
  <si>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</si>
  <si>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</si>
  <si>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</si>
  <si>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</si>
  <si>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</si>
  <si>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</si>
  <si>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</si>
  <si>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</si>
  <si>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</si>
  <si>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</si>
  <si>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</si>
  <si>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</si>
  <si>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</si>
  <si>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</si>
  <si>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</si>
  <si>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</si>
  <si>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</si>
  <si>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</si>
  <si>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</si>
  <si>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</si>
  <si>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</si>
  <si>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</si>
  <si>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</si>
  <si>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</si>
  <si>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</si>
  <si>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</si>
  <si>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</si>
  <si>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</si>
  <si>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</si>
  <si>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</si>
  <si>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</si>
  <si>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</si>
  <si>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</si>
  <si>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</si>
  <si>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</si>
  <si>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</si>
  <si>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</si>
  <si>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</si>
  <si>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</si>
  <si>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</si>
  <si>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</si>
  <si>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</si>
  <si>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</si>
  <si>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</si>
  <si>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</si>
  <si>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</si>
  <si>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</si>
  <si>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</si>
  <si>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</si>
  <si>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</si>
  <si>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</si>
  <si>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</si>
  <si>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</si>
  <si>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</si>
  <si>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</si>
  <si>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</si>
  <si>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</si>
  <si>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</si>
  <si>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</si>
  <si>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</si>
  <si>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</si>
  <si>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</si>
  <si>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</si>
  <si>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</si>
  <si>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</si>
  <si>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</si>
  <si>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</si>
  <si>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</si>
  <si>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</si>
  <si>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</si>
  <si>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</si>
  <si>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</si>
  <si>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</si>
  <si>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</si>
  <si>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</si>
  <si>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</si>
  <si>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</si>
  <si>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</si>
  <si>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</si>
  <si>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</si>
  <si>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</si>
  <si>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</si>
  <si>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</si>
  <si>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</si>
  <si>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</si>
  <si>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</si>
  <si>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</si>
  <si>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</si>
  <si>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</si>
  <si>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</si>
  <si>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</si>
  <si>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</si>
  <si>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</si>
  <si>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</si>
  <si>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</si>
  <si>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</si>
  <si>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</si>
  <si>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</si>
  <si>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</si>
  <si>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</si>
  <si>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</si>
  <si>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</si>
  <si>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</si>
  <si>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</si>
  <si>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</si>
  <si>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</si>
  <si>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</si>
  <si>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</si>
  <si>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</si>
  <si>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</si>
  <si>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</si>
  <si>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</si>
  <si>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</si>
  <si>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</si>
  <si>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</si>
  <si>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</si>
  <si>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</si>
  <si>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</si>
  <si>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</si>
  <si>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</si>
  <si>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</si>
  <si>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</si>
  <si>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</si>
  <si>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</si>
  <si>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</si>
  <si>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</si>
  <si>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</si>
  <si>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</si>
  <si>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</si>
  <si>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</si>
  <si>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</si>
  <si>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</si>
  <si>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</si>
  <si>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</si>
  <si>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</si>
  <si>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</si>
  <si>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</si>
  <si>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</si>
  <si>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</si>
  <si>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</si>
  <si>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</si>
  <si>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</si>
  <si>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</si>
  <si>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</si>
  <si>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</si>
  <si>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</si>
  <si>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</si>
  <si>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</si>
  <si>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</si>
  <si>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</si>
  <si>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</si>
  <si>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</si>
  <si>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</si>
  <si>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</si>
  <si>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</si>
  <si>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</si>
  <si>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</si>
  <si>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</si>
  <si>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</si>
  <si>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</si>
  <si>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</si>
  <si>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</si>
  <si>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</si>
  <si>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</si>
  <si>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</si>
  <si>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</si>
  <si>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</si>
  <si>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</si>
  <si>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</si>
  <si>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</si>
  <si>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</si>
  <si>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</si>
  <si>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</si>
  <si>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</si>
  <si>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</si>
  <si>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</si>
  <si>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</si>
  <si>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</si>
  <si>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</si>
  <si>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</si>
  <si>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</si>
  <si>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</si>
  <si>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</si>
  <si>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</si>
  <si>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</si>
  <si>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</si>
  <si>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</si>
  <si>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</si>
  <si>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</si>
  <si>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</si>
  <si>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</si>
  <si>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</si>
  <si>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</si>
  <si>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</si>
  <si>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</si>
  <si>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</si>
  <si>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</si>
  <si>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</si>
  <si>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</si>
  <si>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</si>
  <si>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</si>
  <si>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</si>
  <si>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</si>
  <si>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</si>
  <si>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</si>
  <si>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</si>
  <si>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</si>
  <si>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</si>
  <si>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</si>
  <si>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</si>
  <si>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</si>
  <si>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</si>
  <si>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</si>
  <si>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</si>
  <si>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</si>
  <si>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</si>
  <si>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</si>
  <si>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</si>
  <si>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</si>
  <si>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</si>
  <si>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</si>
  <si>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</si>
  <si>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</si>
  <si>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</si>
  <si>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</si>
  <si>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</si>
  <si>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</si>
  <si>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</si>
  <si>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</si>
  <si>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</si>
  <si>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</si>
  <si>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</si>
  <si>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</si>
  <si>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</si>
  <si>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</si>
  <si>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</si>
  <si>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</si>
  <si>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</si>
  <si>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</si>
  <si>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</si>
  <si>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</si>
  <si>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</si>
  <si>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</si>
  <si>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</si>
  <si>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</si>
  <si>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</si>
  <si>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</si>
  <si>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</si>
  <si>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</si>
  <si>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</si>
  <si>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</si>
  <si>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</si>
  <si>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</si>
  <si>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</si>
  <si>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</si>
  <si>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</si>
  <si>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</si>
  <si>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</si>
  <si>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</si>
  <si>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</si>
  <si>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</si>
  <si>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</si>
  <si>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</si>
  <si>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</si>
  <si>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</si>
  <si>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</si>
  <si>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</si>
  <si>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</si>
  <si>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</si>
  <si>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</si>
  <si>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</si>
  <si>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</si>
  <si>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</si>
  <si>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</si>
  <si>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</si>
  <si>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</si>
  <si>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</si>
  <si>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</si>
  <si>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</si>
  <si>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</si>
  <si>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</si>
  <si>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</si>
  <si>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</si>
  <si>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</si>
  <si>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</si>
  <si>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</si>
  <si>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</si>
  <si>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</si>
  <si>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</si>
  <si>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</si>
  <si>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</si>
  <si>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</si>
  <si>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</si>
  <si>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</si>
  <si>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</si>
  <si>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</si>
  <si>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</si>
  <si>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</si>
  <si>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</si>
  <si>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</si>
  <si>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</si>
  <si>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</si>
  <si>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</si>
  <si>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</si>
  <si>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</si>
  <si>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</si>
  <si>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</si>
  <si>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</si>
  <si>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</si>
  <si>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</si>
  <si>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</si>
  <si>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</si>
  <si>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</si>
  <si>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</si>
  <si>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</si>
  <si>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</si>
  <si>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</si>
  <si>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</si>
  <si>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</si>
  <si>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</si>
  <si>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</si>
  <si>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</si>
  <si>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</si>
  <si>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</si>
  <si>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</si>
  <si>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</si>
  <si>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</si>
  <si>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</si>
  <si>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</si>
  <si>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</si>
  <si>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</si>
  <si>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</si>
  <si>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</si>
  <si>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</si>
  <si>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</si>
  <si>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</si>
  <si>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</si>
  <si>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</si>
  <si>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</si>
  <si>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</si>
  <si>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</si>
  <si>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</si>
  <si>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</si>
  <si>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</si>
  <si>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</si>
  <si>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</si>
  <si>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</si>
  <si>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</si>
  <si>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</si>
  <si>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</si>
  <si>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</si>
  <si>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</si>
  <si>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</si>
  <si>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</si>
  <si>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</si>
  <si>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</si>
  <si>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</si>
  <si>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</si>
  <si>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</si>
  <si>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</si>
  <si>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</si>
  <si>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</si>
  <si>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</si>
  <si>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</si>
  <si>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</si>
  <si>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</si>
  <si>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</si>
  <si>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</si>
  <si>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</si>
  <si>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</si>
  <si>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</si>
  <si>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</si>
  <si>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</si>
  <si>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</si>
  <si>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</si>
  <si>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</si>
  <si>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</si>
  <si>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</si>
  <si>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</si>
  <si>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</si>
  <si>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</si>
  <si>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</si>
  <si>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</si>
  <si>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</si>
  <si>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</si>
  <si>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</si>
  <si>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</si>
  <si>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</si>
  <si>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</si>
  <si>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</si>
  <si>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</si>
  <si>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</si>
  <si>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</si>
  <si>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</si>
  <si>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</si>
  <si>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</si>
  <si>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</si>
  <si>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</si>
  <si>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</si>
  <si>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</si>
  <si>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</si>
  <si>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</si>
  <si>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</si>
  <si>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</si>
  <si>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</si>
  <si>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</si>
  <si>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</si>
  <si>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</si>
  <si>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</si>
  <si>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</si>
  <si>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</si>
  <si>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</si>
  <si>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</si>
  <si>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</si>
  <si>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</si>
  <si>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</si>
  <si>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</si>
  <si>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</si>
  <si>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</si>
  <si>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</si>
  <si>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</si>
  <si>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</si>
  <si>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</si>
  <si>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</si>
  <si>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</si>
  <si>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</si>
  <si>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</si>
  <si>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</si>
  <si>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</si>
  <si>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</si>
  <si>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</si>
  <si>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</si>
  <si>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</si>
  <si>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</si>
  <si>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</si>
  <si>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</si>
  <si>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</si>
  <si>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</si>
  <si>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</si>
  <si>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</si>
  <si>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</si>
  <si>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</si>
  <si>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</si>
  <si>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</si>
  <si>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</si>
  <si>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</si>
  <si>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</si>
  <si>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</si>
  <si>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</si>
  <si>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</si>
  <si>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</si>
  <si>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</si>
  <si>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</si>
  <si>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</si>
  <si>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</si>
  <si>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</si>
  <si>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</si>
  <si>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</si>
  <si>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</si>
  <si>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</si>
  <si>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</si>
  <si>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</si>
  <si>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</si>
  <si>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</si>
  <si>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</si>
  <si>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</si>
  <si>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</si>
  <si>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</si>
  <si>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</si>
  <si>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</si>
  <si>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</si>
  <si>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</si>
  <si>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</si>
  <si>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</si>
  <si>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</si>
  <si>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</si>
  <si>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</si>
  <si>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</si>
  <si>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</si>
  <si>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</si>
  <si>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</si>
  <si>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</si>
  <si>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</si>
  <si>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</si>
  <si>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</si>
  <si>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</si>
  <si>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</si>
  <si>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</si>
  <si>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</si>
  <si>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</si>
  <si>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</si>
  <si>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</si>
  <si>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</si>
  <si>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</si>
  <si>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</si>
  <si>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</si>
  <si>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</si>
  <si>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</si>
  <si>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</si>
  <si>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</si>
  <si>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</si>
  <si>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</si>
  <si>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</si>
  <si>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</si>
  <si>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</si>
  <si>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</si>
  <si>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</si>
  <si>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</si>
  <si>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</si>
  <si>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</si>
  <si>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</si>
  <si>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</si>
  <si>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</si>
  <si>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</si>
  <si>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</si>
  <si>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</si>
  <si>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</si>
  <si>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</si>
  <si>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</si>
  <si>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</si>
  <si>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</si>
  <si>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</si>
  <si>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</si>
  <si>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</si>
  <si>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</si>
  <si>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</si>
  <si>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</si>
  <si>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</si>
  <si>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</si>
  <si>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</si>
  <si>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</si>
  <si>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</si>
  <si>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</si>
  <si>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</si>
  <si>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</si>
  <si>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</si>
  <si>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</si>
  <si>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</si>
  <si>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</si>
  <si>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</si>
  <si>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</si>
  <si>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</si>
  <si>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</si>
  <si>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</si>
  <si>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</si>
  <si>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</si>
  <si>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</si>
  <si>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</si>
  <si>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</si>
  <si>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</si>
  <si>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</si>
  <si>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</si>
  <si>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</si>
  <si>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</si>
  <si>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</si>
  <si>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</si>
  <si>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</si>
  <si>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</si>
  <si>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</si>
  <si>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</si>
  <si>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</si>
  <si>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</si>
  <si>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</si>
  <si>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</si>
  <si>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</si>
  <si>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</si>
  <si>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</si>
  <si>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</si>
  <si>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</si>
  <si>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</si>
  <si>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</si>
  <si>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</si>
  <si>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</si>
  <si>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</si>
  <si>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</si>
  <si>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</si>
  <si>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</si>
  <si>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</si>
  <si>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</si>
  <si>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</si>
  <si>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</si>
  <si>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</si>
  <si>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</si>
  <si>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</si>
  <si>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</si>
  <si>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</si>
  <si>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</si>
  <si>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</si>
  <si>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</si>
  <si>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</si>
  <si>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</si>
  <si>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</si>
  <si>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</si>
  <si>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</si>
  <si>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</si>
  <si>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</si>
  <si>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</si>
  <si>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</si>
  <si>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</si>
  <si>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</si>
  <si>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</si>
  <si>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</si>
  <si>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</si>
  <si>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</si>
  <si>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</si>
  <si>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</si>
  <si>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</si>
  <si>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</si>
  <si>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</si>
  <si>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</si>
  <si>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</si>
  <si>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</si>
  <si>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</si>
  <si>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</si>
  <si>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</si>
  <si>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</si>
  <si>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</si>
  <si>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</si>
  <si>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</si>
  <si>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</si>
  <si>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</si>
  <si>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</si>
  <si>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</si>
  <si>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</si>
  <si>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</si>
  <si>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</si>
  <si>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</si>
  <si>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</si>
  <si>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</si>
  <si>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</si>
  <si>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</si>
  <si>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</si>
  <si>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</si>
  <si>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</si>
  <si>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</si>
  <si>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</si>
  <si>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</si>
  <si>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</si>
  <si>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</si>
  <si>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</si>
  <si>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</si>
  <si>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</si>
  <si>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</si>
  <si>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</si>
  <si>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</si>
  <si>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</si>
  <si>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</si>
  <si>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</si>
  <si>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</si>
  <si>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</si>
  <si>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</si>
  <si>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</si>
  <si>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</si>
  <si>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</si>
  <si>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</si>
  <si>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</si>
  <si>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</si>
  <si>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</si>
  <si>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</si>
  <si>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</si>
  <si>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</si>
  <si>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</si>
  <si>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</si>
  <si>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</si>
  <si>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</si>
  <si>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</si>
  <si>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</si>
  <si>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</si>
  <si>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</si>
  <si>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</si>
  <si>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</si>
  <si>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</si>
  <si>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</si>
  <si>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</si>
  <si>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</si>
  <si>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</si>
  <si>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</si>
  <si>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</si>
  <si>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</si>
  <si>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</si>
  <si>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</si>
  <si>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</si>
  <si>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</si>
  <si>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</si>
  <si>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</si>
  <si>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</si>
  <si>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</si>
  <si>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</si>
  <si>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</si>
  <si>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</si>
  <si>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</si>
  <si>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</si>
  <si>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</si>
  <si>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</si>
  <si>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</si>
  <si>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</si>
  <si>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</si>
  <si>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</si>
  <si>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</si>
  <si>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</si>
  <si>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</si>
  <si>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</si>
  <si>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</si>
  <si>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</si>
  <si>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</si>
  <si>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</si>
  <si>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</si>
  <si>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</si>
  <si>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</si>
  <si>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</si>
  <si>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</si>
  <si>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</si>
  <si>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</si>
  <si>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</si>
  <si>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</si>
  <si>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</si>
  <si>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</si>
  <si>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</si>
  <si>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</si>
  <si>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</si>
  <si>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</si>
  <si>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</si>
  <si>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</si>
  <si>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</si>
  <si>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</si>
  <si>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</si>
  <si>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</si>
  <si>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</si>
  <si>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</si>
  <si>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</si>
  <si>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</si>
  <si>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</si>
  <si>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</si>
  <si>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</si>
  <si>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</si>
  <si>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</si>
  <si>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</si>
  <si>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</si>
  <si>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</si>
  <si>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</si>
  <si>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</si>
  <si>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</si>
  <si>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</si>
  <si>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</si>
  <si>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</si>
  <si>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</si>
  <si>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</si>
  <si>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</si>
  <si>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</si>
  <si>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</si>
  <si>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</si>
  <si>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</si>
  <si>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</si>
  <si>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</si>
  <si>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</si>
  <si>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</si>
  <si>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</si>
  <si>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</si>
  <si>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</si>
  <si>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</si>
  <si>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</si>
  <si>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</si>
  <si>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</si>
  <si>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</si>
  <si>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</si>
  <si>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</si>
  <si>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</si>
  <si>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</si>
  <si>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</si>
  <si>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</si>
  <si>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</si>
  <si>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</si>
  <si>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</si>
  <si>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</si>
  <si>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</si>
  <si>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</si>
  <si>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</si>
  <si>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</si>
  <si>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</si>
  <si>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</si>
  <si>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</si>
  <si>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</si>
  <si>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</si>
  <si>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</si>
  <si>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</si>
  <si>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</si>
  <si>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</si>
  <si>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</si>
  <si>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</si>
  <si>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</si>
  <si>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</si>
  <si>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</si>
  <si>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</si>
  <si>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</si>
  <si>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</si>
  <si>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</si>
  <si>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</si>
  <si>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</si>
  <si>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</si>
  <si>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</si>
  <si>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</si>
  <si>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</si>
  <si>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</si>
  <si>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</si>
  <si>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</si>
  <si>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</si>
  <si>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</si>
  <si>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</si>
  <si>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</si>
  <si>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</si>
  <si>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</si>
  <si>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</si>
  <si>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</si>
  <si>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</si>
  <si>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</si>
  <si>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</si>
  <si>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</si>
  <si>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</si>
  <si>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</si>
  <si>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</si>
  <si>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</si>
  <si>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</si>
  <si>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</si>
  <si>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</si>
  <si>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</si>
  <si>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</si>
  <si>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</si>
  <si>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</si>
  <si>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</si>
  <si>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</si>
  <si>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</si>
  <si>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</si>
  <si>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</si>
  <si>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</si>
  <si>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</si>
  <si>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</si>
  <si>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</si>
  <si>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</si>
  <si>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</si>
  <si>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</si>
  <si>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</si>
  <si>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</si>
  <si>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</si>
  <si>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</si>
  <si>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</si>
  <si>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</si>
  <si>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</si>
  <si>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</si>
  <si>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</si>
  <si>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</si>
  <si>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</si>
  <si>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</si>
  <si>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</si>
  <si>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</si>
  <si>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</si>
  <si>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</si>
  <si>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</si>
  <si>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</si>
  <si>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</si>
  <si>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</si>
  <si>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</si>
  <si>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</si>
  <si>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</si>
  <si>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</si>
  <si>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</si>
  <si>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</si>
  <si>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</si>
  <si>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</si>
  <si>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</si>
  <si>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</si>
  <si>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</si>
  <si>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</si>
  <si>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</si>
  <si>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</si>
  <si>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</si>
  <si>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</si>
  <si>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</si>
  <si>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</si>
  <si>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</si>
  <si>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</si>
  <si>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</si>
  <si>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</si>
  <si>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</si>
  <si>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</si>
  <si>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</si>
  <si>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</si>
  <si>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</si>
  <si>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</si>
  <si>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</si>
  <si>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</si>
  <si>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</si>
  <si>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</si>
  <si>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</si>
  <si>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</si>
  <si>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</si>
  <si>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</si>
  <si>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</si>
  <si>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</si>
  <si>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</si>
  <si>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</si>
  <si>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</si>
  <si>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</si>
  <si>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</si>
  <si>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</si>
  <si>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</si>
  <si>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</si>
  <si>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</si>
  <si>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</si>
  <si>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</si>
  <si>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</si>
  <si>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</si>
  <si>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</si>
  <si>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</si>
  <si>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</si>
  <si>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</si>
  <si>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</si>
  <si>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</si>
  <si>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</si>
  <si>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</si>
  <si>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</si>
  <si>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</si>
  <si>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</si>
  <si>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</si>
  <si>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</si>
  <si>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</si>
  <si>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</si>
  <si>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</si>
  <si>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</si>
  <si>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</si>
  <si>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</si>
  <si>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</si>
  <si>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</si>
  <si>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</si>
  <si>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</si>
  <si>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</si>
  <si>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</si>
  <si>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</si>
  <si>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</si>
  <si>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</si>
  <si>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</si>
  <si>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</si>
  <si>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</si>
  <si>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</si>
  <si>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</si>
  <si>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</si>
  <si>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</si>
  <si>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</si>
  <si>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</si>
  <si>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</si>
  <si>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</si>
  <si>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</si>
  <si>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</si>
  <si>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</si>
  <si>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</si>
  <si>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</si>
  <si>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</si>
  <si>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</si>
  <si>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</si>
  <si>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</si>
  <si>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</si>
  <si>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</si>
  <si>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</si>
  <si>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</si>
  <si>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</si>
  <si>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</si>
  <si>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</si>
  <si>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</si>
  <si>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</si>
  <si>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</si>
  <si>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</si>
  <si>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</si>
  <si>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</si>
  <si>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</si>
  <si>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</si>
  <si>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</si>
  <si>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</si>
  <si>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</si>
  <si>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</si>
  <si>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</si>
  <si>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</si>
  <si>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</si>
  <si>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</si>
  <si>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</si>
  <si>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</si>
  <si>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</si>
  <si>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</si>
  <si>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</si>
  <si>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</si>
  <si>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</si>
  <si>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</si>
  <si>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</si>
  <si>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</si>
  <si>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</si>
  <si>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</si>
  <si>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</si>
  <si>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</si>
  <si>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</si>
  <si>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</si>
  <si>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</si>
  <si>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</si>
  <si>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</si>
  <si>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</si>
  <si>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</si>
  <si>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</si>
  <si>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</si>
  <si>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</si>
  <si>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</si>
  <si>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</si>
  <si>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</si>
  <si>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</si>
  <si>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</si>
  <si>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</si>
  <si>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</si>
  <si>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</si>
  <si>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</si>
  <si>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</si>
  <si>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</si>
  <si>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</si>
  <si>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</si>
  <si>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</si>
  <si>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</si>
  <si>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</si>
  <si>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</si>
  <si>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</si>
  <si>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</si>
  <si>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</si>
  <si>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</si>
  <si>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</si>
  <si>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</si>
  <si>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</si>
  <si>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</si>
  <si>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</si>
  <si>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</si>
  <si>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</si>
  <si>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</si>
  <si>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</si>
  <si>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</si>
  <si>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</si>
  <si>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</si>
  <si>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</si>
  <si>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</si>
  <si>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</si>
  <si>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</si>
  <si>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</si>
  <si>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</si>
  <si>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</si>
  <si>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</si>
  <si>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</si>
  <si>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</si>
  <si>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</si>
  <si>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</si>
  <si>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</si>
  <si>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</si>
  <si>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</si>
  <si>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</si>
  <si>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</si>
  <si>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</si>
  <si>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</si>
  <si>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</si>
  <si>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</si>
  <si>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</si>
  <si>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</si>
  <si>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</si>
  <si>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</si>
  <si>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</si>
  <si>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</si>
  <si>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</si>
  <si>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</si>
  <si>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</si>
  <si>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</si>
  <si>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</si>
  <si>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</si>
  <si>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</si>
  <si>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</si>
  <si>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</si>
  <si>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</si>
  <si>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</si>
  <si>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</si>
  <si>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</si>
  <si>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</si>
  <si>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</si>
  <si>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</si>
  <si>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</si>
  <si>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</si>
  <si>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</si>
  <si>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</si>
  <si>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</si>
  <si>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</si>
  <si>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</si>
  <si>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</si>
  <si>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</si>
  <si>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</si>
  <si>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</si>
  <si>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</si>
  <si>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</si>
  <si>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</si>
  <si>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</si>
  <si>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</si>
  <si>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</si>
  <si>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</si>
  <si>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</si>
  <si>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</si>
  <si>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</si>
  <si>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</si>
  <si>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</si>
  <si>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</si>
  <si>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</si>
  <si>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</si>
  <si>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</si>
  <si>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</si>
  <si>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</si>
  <si>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</si>
  <si>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</si>
  <si>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</si>
  <si>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</si>
  <si>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</si>
  <si>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</si>
  <si>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</si>
  <si>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</si>
  <si>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</si>
  <si>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</si>
  <si>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</si>
  <si>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</si>
  <si>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</si>
  <si>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</si>
  <si>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</si>
  <si>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</si>
  <si>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</si>
  <si>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</si>
  <si>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</si>
  <si>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</si>
  <si>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</si>
  <si>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</si>
  <si>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</si>
  <si>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</si>
  <si>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</si>
  <si>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</si>
  <si>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</si>
  <si>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</si>
  <si>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</si>
  <si>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</si>
  <si>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</si>
  <si>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</si>
  <si>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</si>
  <si>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</si>
  <si>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</si>
  <si>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</si>
  <si>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</si>
  <si>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</si>
  <si>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</si>
  <si>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</si>
  <si>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</si>
  <si>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</si>
  <si>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</si>
  <si>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</si>
  <si>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</si>
  <si>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</si>
  <si>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</si>
  <si>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</si>
  <si>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</si>
  <si>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</si>
  <si>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</si>
  <si>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</si>
  <si>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</si>
  <si>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</si>
  <si>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</si>
  <si>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</si>
  <si>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</si>
  <si>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</si>
  <si>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</si>
  <si>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</si>
  <si>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</si>
  <si>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</si>
  <si>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</si>
  <si>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</si>
  <si>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</si>
  <si>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</si>
  <si>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</si>
  <si>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</si>
  <si>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</si>
  <si>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</si>
  <si>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</si>
  <si>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</si>
  <si>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</si>
  <si>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</si>
  <si>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</si>
  <si>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</si>
  <si>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</si>
  <si>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</si>
  <si>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</si>
  <si>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</si>
  <si>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</si>
  <si>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</si>
  <si>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</si>
  <si>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</si>
  <si>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</si>
  <si>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</si>
  <si>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</si>
  <si>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</si>
  <si>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</si>
  <si>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</si>
  <si>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</si>
  <si>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</si>
  <si>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</si>
  <si>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</si>
  <si>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</si>
  <si>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</si>
  <si>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</si>
  <si>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</si>
  <si>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</si>
  <si>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</si>
  <si>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</si>
  <si>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</si>
  <si>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</si>
  <si>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</si>
  <si>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</si>
  <si>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</si>
  <si>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</si>
  <si>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</si>
  <si>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</si>
  <si>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</si>
  <si>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</si>
  <si>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</si>
  <si>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</si>
  <si>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</si>
  <si>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</si>
  <si>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</si>
  <si>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</si>
  <si>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</si>
  <si>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</si>
  <si>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</si>
  <si>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</si>
  <si>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</si>
  <si>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</si>
  <si>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</si>
  <si>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</si>
  <si>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</si>
  <si>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</si>
  <si>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</si>
  <si>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</si>
  <si>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</si>
  <si>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</si>
  <si>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</si>
  <si>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</si>
  <si>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</si>
  <si>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</si>
  <si>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</si>
  <si>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</si>
  <si>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</si>
  <si>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</si>
  <si>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</si>
  <si>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</si>
  <si>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</si>
  <si>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</si>
  <si>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</si>
  <si>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</si>
  <si>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</si>
  <si>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</si>
  <si>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</si>
  <si>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</si>
  <si>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</si>
  <si>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</si>
  <si>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</si>
  <si>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</si>
  <si>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</si>
  <si>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</si>
  <si>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</si>
  <si>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</si>
  <si>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</si>
  <si>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</si>
  <si>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</si>
  <si>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</si>
  <si>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</si>
  <si>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</si>
  <si>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</si>
  <si>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</si>
  <si>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</si>
  <si>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</si>
  <si>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</si>
  <si>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</si>
  <si>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</si>
  <si>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</si>
  <si>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</si>
  <si>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</si>
  <si>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</si>
  <si>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</si>
  <si>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</si>
  <si>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</si>
  <si>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</si>
  <si>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</si>
  <si>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</si>
  <si>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</si>
  <si>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</si>
  <si>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</si>
  <si>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</si>
  <si>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</si>
  <si>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</si>
  <si>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</si>
  <si>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</si>
  <si>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</si>
  <si>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</si>
  <si>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</si>
  <si>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</si>
  <si>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</si>
  <si>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</si>
  <si>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</si>
  <si>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</si>
  <si>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</si>
  <si>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</si>
  <si>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</si>
  <si>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</si>
  <si>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</si>
  <si>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</si>
  <si>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</si>
  <si>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</si>
  <si>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</si>
  <si>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</si>
  <si>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</si>
  <si>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</si>
  <si>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</si>
  <si>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</si>
  <si>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</si>
  <si>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</si>
  <si>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</si>
  <si>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</si>
  <si>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</si>
  <si>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</si>
  <si>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</si>
  <si>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</si>
  <si>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</si>
  <si>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</si>
  <si>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</si>
  <si>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</si>
  <si>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</si>
  <si>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</si>
  <si>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</si>
  <si>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</si>
  <si>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</si>
  <si>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</si>
  <si>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</si>
  <si>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</si>
  <si>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</si>
  <si>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</si>
  <si>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</si>
  <si>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</si>
  <si>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</si>
  <si>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</si>
  <si>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</si>
  <si>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</si>
  <si>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</si>
  <si>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</si>
  <si>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</si>
  <si>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</si>
  <si>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</si>
  <si>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</si>
  <si>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</si>
  <si>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</si>
  <si>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</si>
  <si>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</si>
  <si>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</si>
  <si>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</si>
  <si>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</si>
  <si>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</si>
  <si>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</si>
  <si>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</si>
  <si>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</si>
  <si>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</si>
  <si>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</si>
  <si>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</si>
  <si>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</si>
  <si>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</si>
  <si>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</si>
  <si>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</si>
  <si>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</si>
  <si>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</si>
  <si>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</si>
  <si>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</si>
  <si>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</si>
  <si>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</si>
  <si>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</si>
  <si>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</si>
  <si>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</si>
  <si>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</si>
  <si>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</si>
  <si>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</si>
  <si>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</si>
  <si>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</si>
  <si>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</si>
  <si>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</si>
  <si>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</si>
  <si>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</si>
  <si>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</si>
  <si>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</si>
  <si>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</si>
  <si>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</si>
  <si>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</si>
  <si>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</si>
  <si>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</si>
  <si>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</si>
  <si>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</si>
  <si>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</si>
  <si>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</si>
  <si>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</si>
  <si>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</si>
  <si>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</si>
  <si>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</si>
  <si>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</si>
  <si>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</si>
  <si>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</si>
  <si>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</si>
  <si>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</si>
  <si>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</si>
  <si>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</si>
  <si>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</si>
  <si>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</si>
  <si>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</si>
  <si>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</si>
  <si>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</si>
  <si>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</si>
  <si>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</si>
  <si>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</si>
  <si>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</si>
  <si>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</si>
  <si>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</si>
  <si>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</si>
  <si>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</si>
  <si>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</si>
  <si>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</si>
  <si>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</si>
  <si>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</si>
  <si>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</si>
  <si>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</si>
  <si>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</si>
  <si>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</si>
  <si>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</si>
  <si>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</si>
  <si>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</si>
  <si>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</si>
  <si>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</si>
  <si>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</si>
  <si>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</si>
  <si>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</si>
  <si>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</si>
  <si>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</si>
  <si>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</si>
  <si>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</si>
  <si>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</si>
  <si>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</si>
  <si>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</si>
  <si>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</si>
  <si>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</si>
  <si>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</si>
  <si>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</si>
  <si>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</si>
  <si>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</si>
  <si>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</si>
  <si>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</si>
  <si>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</si>
  <si>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</si>
  <si>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</si>
  <si>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</si>
  <si>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</si>
  <si>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</si>
  <si>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</si>
  <si>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</si>
  <si>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</si>
  <si>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</si>
  <si>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</si>
  <si>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</si>
  <si>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</si>
  <si>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</si>
  <si>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</si>
  <si>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</si>
  <si>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</si>
  <si>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</si>
  <si>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</si>
  <si>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</si>
  <si>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</si>
  <si>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</si>
  <si>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</si>
  <si>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</si>
  <si>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</si>
  <si>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</si>
  <si>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</si>
  <si>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</si>
  <si>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</si>
  <si>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</si>
  <si>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</si>
  <si>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</si>
  <si>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</si>
  <si>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</si>
  <si>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</si>
  <si>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</si>
  <si>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</si>
  <si>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</si>
  <si>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</si>
  <si>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</si>
  <si>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</si>
  <si>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</si>
  <si>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</si>
  <si>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</si>
  <si>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</si>
  <si>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</si>
  <si>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</si>
  <si>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</si>
  <si>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</si>
  <si>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</si>
  <si>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</si>
  <si>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</si>
  <si>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</si>
  <si>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</si>
  <si>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</si>
  <si>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</si>
  <si>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</si>
  <si>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</si>
  <si>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</si>
  <si>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</si>
  <si>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</si>
  <si>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</si>
  <si>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</si>
  <si>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</si>
  <si>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</si>
  <si>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</si>
  <si>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</si>
  <si>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</si>
  <si>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</si>
  <si>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</si>
  <si>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</si>
  <si>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</si>
  <si>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</si>
  <si>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</si>
  <si>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</si>
  <si>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</si>
  <si>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</si>
  <si>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</si>
  <si>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</si>
  <si>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</si>
  <si>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</si>
  <si>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</si>
  <si>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</si>
  <si>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</si>
  <si>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</si>
  <si>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</si>
  <si>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</si>
  <si>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</si>
  <si>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</si>
  <si>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</si>
  <si>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</si>
  <si>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</si>
  <si>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</si>
  <si>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</si>
  <si>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</si>
  <si>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</si>
  <si>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</si>
  <si>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</si>
  <si>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</si>
  <si>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</si>
  <si>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</si>
  <si>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</si>
  <si>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</si>
  <si>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</si>
  <si>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</si>
  <si>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</si>
  <si>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</si>
  <si>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</si>
  <si>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</si>
  <si>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</si>
  <si>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</si>
  <si>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</si>
  <si>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</si>
  <si>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</si>
  <si>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</si>
  <si>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</si>
  <si>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</si>
  <si>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</si>
  <si>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</si>
  <si>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</si>
  <si>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</si>
  <si>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</si>
  <si>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</si>
  <si>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</si>
  <si>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</si>
  <si>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</si>
  <si>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</si>
  <si>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</si>
  <si>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</si>
  <si>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</si>
  <si>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</si>
  <si>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</si>
  <si>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</si>
  <si>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</si>
  <si>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</si>
  <si>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</si>
  <si>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</si>
  <si>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</si>
  <si>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</si>
  <si>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</si>
  <si>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</si>
  <si>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</si>
  <si>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</si>
  <si>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</si>
  <si>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</si>
  <si>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</si>
  <si>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</si>
  <si>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</si>
  <si>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</si>
  <si>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</si>
  <si>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</si>
  <si>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</si>
  <si>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</si>
  <si>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</si>
  <si>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</si>
  <si>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</si>
  <si>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</si>
  <si>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</si>
  <si>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</si>
  <si>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</si>
  <si>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</si>
  <si>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</si>
  <si>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</si>
  <si>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</si>
  <si>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</si>
  <si>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</si>
  <si>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</si>
  <si>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</si>
  <si>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</si>
  <si>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</si>
  <si>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</si>
  <si>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</si>
  <si>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</si>
  <si>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</si>
  <si>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</si>
  <si>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</si>
  <si>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</si>
  <si>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</si>
  <si>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</si>
  <si>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</si>
  <si>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</si>
  <si>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</si>
  <si>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</si>
  <si>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</si>
  <si>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</si>
  <si>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</si>
  <si>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</si>
  <si>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</si>
  <si>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</si>
  <si>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</si>
  <si>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</si>
  <si>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</si>
  <si>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</si>
  <si>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</si>
  <si>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</si>
  <si>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</si>
  <si>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</si>
  <si>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</si>
  <si>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</si>
  <si>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</si>
  <si>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</si>
  <si>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</si>
  <si>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</si>
  <si>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</si>
  <si>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</si>
  <si>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</si>
  <si>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</si>
  <si>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</si>
  <si>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</si>
  <si>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</si>
  <si>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</si>
  <si>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</si>
  <si>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</si>
  <si>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</si>
  <si>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</si>
  <si>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</si>
  <si>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</si>
  <si>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</si>
  <si>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</si>
  <si>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</si>
  <si>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</si>
  <si>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</si>
  <si>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</si>
  <si>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</si>
  <si>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</si>
  <si>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</si>
  <si>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</si>
  <si>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</si>
  <si>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</si>
  <si>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</si>
  <si>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</si>
  <si>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</si>
  <si>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</si>
  <si>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</si>
  <si>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</si>
  <si>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</si>
  <si>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</si>
  <si>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</si>
  <si>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</si>
  <si>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</si>
  <si>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</si>
  <si>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</si>
  <si>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</si>
  <si>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</si>
  <si>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</si>
  <si>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</si>
  <si>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</si>
  <si>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</si>
  <si>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</si>
  <si>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</si>
  <si>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</si>
  <si>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</si>
  <si>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</si>
  <si>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</si>
  <si>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</si>
  <si>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</si>
  <si>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</si>
  <si>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</si>
  <si>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</si>
  <si>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</si>
  <si>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</si>
  <si>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</si>
  <si>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</si>
  <si>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</si>
  <si>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</si>
  <si>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</si>
  <si>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</si>
  <si>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</si>
  <si>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</si>
  <si>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</si>
  <si>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</si>
  <si>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</si>
  <si>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</si>
  <si>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</si>
  <si>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</si>
  <si>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</si>
  <si>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</si>
  <si>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</si>
  <si>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</si>
  <si>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</si>
  <si>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</si>
  <si>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</si>
  <si>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</si>
  <si>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</si>
  <si>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</si>
  <si>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</si>
  <si>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</si>
  <si>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</si>
  <si>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</si>
  <si>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</si>
  <si>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</si>
  <si>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</si>
  <si>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</si>
  <si>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</si>
  <si>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</si>
  <si>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</si>
  <si>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</si>
  <si>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</si>
  <si>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</si>
  <si>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</si>
  <si>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</si>
  <si>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</si>
  <si>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</si>
  <si>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</si>
  <si>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</si>
  <si>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</si>
  <si>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</si>
  <si>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</si>
  <si>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</si>
  <si>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</si>
  <si>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</si>
  <si>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</si>
  <si>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</si>
  <si>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</si>
  <si>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</si>
  <si>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</si>
  <si>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</si>
  <si>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</si>
  <si>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</si>
  <si>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</si>
  <si>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</si>
  <si>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</si>
  <si>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</si>
  <si>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</si>
  <si>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</si>
  <si>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</si>
  <si>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</si>
  <si>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</si>
  <si>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</si>
  <si>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</si>
  <si>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</si>
  <si>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</si>
  <si>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</si>
  <si>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</si>
  <si>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</si>
  <si>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</si>
  <si>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</si>
  <si>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</si>
  <si>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</si>
  <si>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</si>
  <si>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</si>
  <si>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</si>
  <si>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</si>
  <si>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</si>
  <si>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</si>
  <si>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</si>
  <si>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</si>
  <si>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</si>
  <si>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</si>
  <si>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</si>
  <si>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</si>
  <si>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</si>
  <si>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</si>
  <si>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</si>
  <si>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</si>
  <si>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</si>
  <si>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</si>
  <si>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</si>
  <si>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</si>
  <si>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</si>
  <si>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</si>
  <si>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</si>
  <si>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</si>
  <si>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</si>
  <si>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</si>
  <si>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</si>
  <si>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</si>
  <si>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</si>
  <si>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</si>
  <si>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</si>
  <si>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</si>
  <si>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</si>
  <si>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</si>
  <si>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</si>
  <si>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</si>
  <si>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</si>
  <si>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</si>
  <si>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</si>
  <si>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</si>
  <si>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</si>
  <si>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</si>
  <si>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</si>
  <si>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</si>
  <si>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</si>
  <si>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</si>
  <si>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</si>
  <si>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</si>
  <si>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</si>
  <si>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</si>
  <si>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</si>
  <si>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</si>
  <si>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</si>
  <si>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</si>
  <si>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</si>
  <si>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</si>
  <si>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</si>
  <si>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</si>
  <si>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</si>
  <si>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</si>
  <si>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</si>
  <si>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</si>
  <si>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</si>
  <si>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</si>
  <si>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</si>
  <si>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</si>
  <si>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</si>
  <si>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</si>
  <si>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</si>
  <si>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</si>
  <si>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</si>
  <si>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</si>
  <si>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</si>
  <si>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</si>
  <si>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</si>
  <si>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</si>
  <si>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</si>
  <si>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</si>
  <si>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</si>
  <si>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</si>
  <si>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</si>
  <si>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</si>
  <si>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</si>
  <si>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</si>
  <si>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</si>
  <si>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</si>
  <si>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</si>
  <si>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</si>
  <si>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</si>
  <si>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</si>
  <si>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</si>
  <si>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</si>
  <si>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</si>
  <si>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</si>
  <si>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</si>
  <si>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</si>
  <si>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</si>
  <si>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</si>
  <si>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</si>
  <si>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</si>
  <si>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</si>
  <si>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</si>
  <si>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</si>
  <si>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</si>
  <si>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</si>
  <si>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</si>
  <si>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</si>
  <si>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</si>
  <si>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</si>
  <si>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</si>
  <si>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</si>
  <si>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</si>
  <si>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</si>
  <si>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</si>
  <si>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</si>
  <si>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</si>
  <si>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</si>
  <si>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</si>
  <si>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</si>
  <si>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</si>
  <si>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</si>
  <si>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</si>
  <si>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</si>
  <si>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</si>
  <si>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</si>
  <si>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</si>
  <si>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</si>
  <si>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</si>
  <si>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</si>
  <si>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</si>
  <si>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</si>
  <si>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</si>
  <si>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</si>
  <si>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</si>
  <si>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</si>
  <si>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</si>
  <si>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</si>
  <si>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</si>
  <si>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</si>
  <si>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</si>
  <si>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</si>
  <si>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</si>
  <si>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</si>
  <si>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</si>
  <si>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</si>
  <si>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</si>
  <si>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</si>
  <si>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</si>
  <si>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</si>
  <si>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</si>
  <si>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</si>
  <si>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</si>
  <si>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</si>
  <si>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</si>
  <si>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</si>
  <si>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</si>
  <si>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</si>
  <si>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</si>
  <si>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</si>
  <si>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</si>
  <si>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</si>
  <si>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</si>
  <si>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</si>
  <si>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</si>
  <si>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</si>
  <si>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</si>
  <si>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</si>
  <si>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</si>
  <si>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</si>
  <si>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</si>
  <si>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</si>
  <si>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</si>
  <si>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</si>
  <si>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</si>
  <si>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</si>
  <si>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</si>
  <si>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</si>
  <si>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</si>
  <si>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</si>
  <si>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</si>
  <si>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</si>
  <si>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</si>
  <si>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</si>
  <si>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</si>
  <si>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</si>
  <si>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</si>
  <si>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</si>
  <si>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</si>
  <si>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</si>
  <si>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</si>
  <si>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</si>
  <si>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</si>
  <si>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</si>
  <si>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</si>
  <si>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</si>
  <si>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</si>
  <si>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</si>
  <si>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</si>
  <si>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</si>
  <si>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</si>
  <si>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</si>
  <si>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</si>
  <si>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</si>
  <si>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</si>
  <si>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</si>
  <si>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</si>
  <si>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</si>
  <si>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</si>
  <si>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</si>
  <si>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</si>
  <si>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</si>
  <si>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</si>
  <si>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</si>
  <si>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</si>
  <si>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</si>
  <si>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</si>
  <si>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</si>
  <si>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</si>
  <si>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</si>
  <si>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</si>
  <si>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</si>
  <si>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</si>
  <si>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</si>
  <si>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</si>
  <si>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</si>
  <si>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</si>
  <si>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</si>
  <si>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</si>
  <si>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</si>
  <si>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</si>
  <si>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</si>
  <si>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</si>
  <si>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</si>
  <si>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</si>
  <si>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</si>
  <si>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</si>
  <si>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</si>
  <si>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</si>
  <si>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</si>
  <si>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</si>
  <si>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</si>
  <si>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</si>
  <si>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</si>
  <si>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</si>
  <si>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</si>
  <si>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</si>
  <si>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</si>
  <si>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</si>
  <si>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</si>
  <si>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</si>
  <si>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</si>
  <si>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</si>
  <si>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</si>
  <si>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</si>
  <si>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</si>
  <si>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</si>
  <si>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</si>
  <si>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</si>
  <si>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</si>
  <si>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</si>
  <si>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</si>
  <si>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</si>
  <si>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</si>
  <si>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</si>
  <si>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</si>
  <si>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</si>
  <si>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</si>
  <si>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</si>
  <si>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</si>
  <si>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</si>
  <si>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</si>
  <si>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</si>
  <si>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</si>
  <si>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</si>
  <si>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</si>
  <si>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</si>
  <si>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</si>
  <si>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</si>
  <si>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</si>
  <si>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</si>
  <si>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</si>
  <si>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</si>
  <si>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</si>
  <si>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</si>
  <si>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</si>
  <si>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</si>
  <si>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</si>
  <si>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</si>
  <si>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</si>
  <si>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</si>
  <si>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</si>
  <si>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</si>
  <si>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</si>
  <si>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</si>
  <si>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</si>
  <si>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</si>
  <si>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</si>
  <si>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</si>
  <si>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</si>
  <si>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</si>
  <si>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</si>
  <si>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</si>
  <si>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</si>
  <si>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</si>
  <si>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</si>
  <si>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</si>
  <si>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</si>
  <si>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</si>
  <si>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</si>
  <si>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</si>
  <si>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</si>
  <si>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</si>
  <si>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</si>
  <si>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</si>
  <si>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</si>
  <si>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</si>
  <si>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</si>
  <si>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</si>
  <si>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</si>
  <si>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</si>
  <si>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</si>
  <si>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</si>
  <si>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</si>
  <si>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</si>
  <si>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</si>
  <si>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</si>
  <si>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</si>
  <si>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</si>
  <si>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</si>
  <si>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</si>
  <si>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</si>
  <si>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</si>
  <si>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</si>
  <si>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</si>
  <si>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</si>
  <si>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</si>
  <si>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</si>
  <si>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</si>
  <si>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</si>
  <si>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</si>
  <si>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</si>
  <si>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</si>
  <si>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</si>
  <si>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</si>
  <si>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</si>
  <si>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</si>
  <si>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</si>
  <si>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</si>
  <si>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</si>
  <si>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</si>
  <si>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</si>
  <si>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</si>
  <si>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</si>
  <si>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</si>
  <si>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</si>
  <si>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</si>
  <si>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</si>
  <si>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</si>
  <si>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</si>
  <si>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</si>
  <si>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</si>
  <si>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</si>
  <si>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</si>
  <si>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</si>
  <si>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</si>
  <si>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</si>
  <si>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</si>
  <si>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</si>
  <si>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</si>
  <si>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</si>
  <si>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</si>
  <si>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</si>
  <si>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</si>
  <si>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</si>
  <si>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</si>
  <si>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</si>
  <si>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</si>
  <si>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</si>
  <si>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</si>
  <si>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</si>
  <si>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</si>
  <si>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</si>
  <si>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</si>
  <si>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</si>
  <si>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</si>
  <si>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</si>
  <si>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</si>
  <si>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</si>
  <si>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</si>
  <si>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</si>
  <si>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</si>
  <si>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</si>
  <si>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</si>
  <si>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</si>
  <si>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</si>
  <si>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</si>
  <si>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</si>
  <si>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</si>
  <si>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</si>
  <si>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</si>
  <si>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</si>
  <si>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</si>
  <si>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</si>
  <si>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</si>
  <si>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</si>
  <si>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</si>
  <si>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</si>
  <si>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</si>
  <si>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</si>
  <si>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</si>
  <si>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</si>
  <si>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</si>
  <si>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</si>
  <si>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</si>
  <si>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</si>
  <si>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</si>
  <si>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</si>
  <si>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</si>
  <si>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</si>
  <si>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</si>
  <si>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</si>
  <si>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</si>
  <si>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</si>
  <si>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</si>
  <si>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</si>
  <si>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</si>
  <si>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</si>
  <si>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</si>
  <si>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</si>
  <si>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</si>
  <si>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</si>
  <si>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</si>
  <si>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</si>
  <si>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</si>
  <si>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</si>
  <si>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</si>
  <si>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</si>
  <si>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</si>
  <si>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</si>
  <si>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</si>
  <si>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</si>
  <si>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</si>
  <si>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</si>
  <si>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</si>
  <si>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</si>
  <si>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</si>
  <si>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</si>
  <si>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</si>
  <si>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</si>
  <si>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</si>
  <si>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</si>
  <si>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</si>
  <si>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</si>
  <si>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</si>
  <si>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</si>
  <si>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</si>
  <si>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</si>
  <si>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</si>
  <si>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</si>
  <si>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</si>
  <si>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</si>
  <si>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</si>
  <si>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</si>
  <si>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</si>
  <si>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</si>
  <si>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</si>
  <si>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</si>
  <si>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</si>
  <si>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</si>
  <si>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</si>
  <si>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</si>
  <si>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</si>
  <si>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</si>
  <si>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</si>
  <si>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</si>
  <si>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</si>
  <si>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</si>
  <si>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</si>
  <si>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</si>
  <si>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</si>
  <si>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</si>
  <si>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</si>
  <si>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</si>
  <si>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</si>
  <si>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</si>
  <si>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</si>
  <si>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</si>
  <si>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</si>
  <si>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</si>
  <si>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</si>
  <si>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</si>
  <si>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</si>
  <si>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</si>
  <si>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</si>
  <si>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</si>
  <si>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</si>
  <si>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</si>
  <si>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</si>
  <si>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</si>
  <si>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</si>
  <si>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</si>
  <si>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</si>
  <si>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</si>
  <si>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</si>
  <si>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</si>
  <si>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</si>
  <si>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</si>
  <si>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</si>
  <si>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</si>
  <si>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</si>
  <si>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</si>
  <si>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</si>
  <si>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</si>
  <si>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</si>
  <si>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</si>
  <si>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</si>
  <si>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</si>
  <si>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</si>
  <si>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</si>
  <si>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</si>
  <si>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</si>
  <si>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</si>
  <si>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</si>
  <si>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</si>
  <si>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</si>
  <si>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</si>
  <si>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</si>
  <si>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</si>
  <si>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</si>
  <si>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</si>
  <si>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</si>
  <si>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</si>
  <si>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</si>
  <si>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</si>
  <si>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</si>
  <si>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</si>
  <si>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</si>
  <si>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</si>
  <si>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</si>
  <si>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</si>
  <si>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</si>
  <si>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</si>
  <si>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</si>
  <si>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</si>
  <si>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</si>
  <si>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</si>
  <si>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</si>
  <si>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</si>
  <si>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</si>
  <si>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</si>
  <si>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</si>
  <si>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</si>
  <si>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</si>
  <si>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</si>
  <si>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</si>
  <si>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</si>
  <si>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</si>
  <si>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</si>
  <si>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</si>
  <si>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</si>
  <si>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</si>
  <si>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</si>
  <si>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</si>
  <si>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</si>
  <si>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</si>
  <si>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</si>
  <si>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</si>
  <si>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</si>
  <si>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</si>
  <si>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</si>
  <si>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</si>
  <si>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</si>
  <si>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</si>
  <si>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</si>
  <si>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</si>
  <si>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</si>
  <si>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</si>
  <si>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</si>
  <si>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</si>
  <si>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</si>
  <si>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</si>
  <si>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</si>
  <si>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</si>
  <si>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</si>
  <si>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</si>
  <si>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</si>
  <si>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</si>
  <si>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</si>
  <si>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</si>
  <si>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</si>
  <si>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</si>
  <si>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</si>
  <si>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</si>
  <si>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</si>
  <si>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</si>
  <si>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</si>
  <si>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</si>
  <si>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</si>
  <si>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</si>
  <si>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</si>
  <si>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</si>
  <si>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</si>
  <si>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</si>
  <si>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</si>
  <si>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</si>
  <si>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</si>
  <si>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</si>
  <si>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</si>
  <si>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</si>
  <si>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</si>
  <si>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</si>
  <si>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</si>
  <si>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</si>
  <si>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</si>
  <si>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</si>
  <si>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</si>
  <si>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</si>
  <si>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</si>
  <si>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</si>
  <si>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</si>
  <si>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</si>
  <si>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</si>
  <si>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</si>
  <si>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</si>
  <si>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</si>
  <si>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</si>
  <si>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</si>
  <si>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</si>
  <si>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</si>
  <si>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</si>
  <si>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</si>
  <si>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</si>
  <si>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</si>
  <si>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</si>
  <si>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</si>
  <si>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</si>
  <si>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</si>
  <si>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</si>
  <si>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</si>
  <si>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</si>
  <si>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</si>
  <si>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</si>
  <si>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</si>
  <si>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</si>
  <si>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</si>
  <si>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</si>
  <si>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</si>
  <si>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</si>
  <si>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</si>
  <si>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</si>
  <si>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</si>
  <si>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</si>
  <si>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</si>
  <si>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</si>
  <si>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</si>
  <si>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</si>
  <si>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</si>
  <si>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</si>
  <si>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</si>
  <si>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</si>
  <si>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</si>
  <si>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</si>
  <si>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</si>
  <si>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</si>
  <si>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</si>
  <si>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</si>
  <si>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</si>
  <si>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</si>
  <si>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</si>
  <si>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</si>
  <si>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</si>
  <si>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</si>
  <si>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</si>
  <si>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</si>
  <si>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</si>
  <si>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</si>
  <si>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</si>
  <si>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</si>
  <si>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</si>
  <si>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</si>
  <si>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</si>
  <si>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</si>
  <si>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</si>
  <si>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</si>
  <si>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</si>
  <si>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</si>
  <si>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</si>
  <si>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</si>
  <si>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</si>
  <si>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</si>
  <si>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</si>
  <si>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</si>
  <si>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</si>
  <si>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</si>
  <si>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</si>
  <si>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</si>
  <si>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</si>
  <si>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</si>
  <si>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</si>
  <si>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</si>
  <si>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</si>
  <si>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</si>
  <si>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</si>
  <si>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</si>
  <si>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</si>
  <si>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</si>
  <si>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</si>
  <si>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</si>
  <si>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</si>
  <si>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</si>
  <si>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</si>
  <si>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</si>
  <si>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</si>
  <si>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</si>
  <si>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</si>
  <si>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</si>
  <si>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</si>
  <si>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</si>
  <si>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</si>
  <si>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</si>
  <si>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</si>
  <si>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</si>
  <si>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</si>
  <si>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</si>
  <si>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</si>
  <si>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</si>
  <si>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</si>
  <si>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</si>
  <si>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</si>
  <si>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</si>
  <si>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</si>
  <si>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</si>
  <si>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</si>
  <si>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</si>
  <si>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</si>
  <si>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</si>
  <si>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</si>
  <si>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</si>
  <si>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</si>
  <si>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</si>
  <si>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</si>
  <si>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</si>
  <si>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</si>
  <si>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</si>
  <si>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</si>
  <si>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</si>
  <si>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</si>
  <si>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</si>
  <si>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</si>
  <si>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</si>
  <si>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</si>
  <si>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</si>
  <si>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</si>
  <si>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</si>
  <si>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</si>
  <si>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</si>
  <si>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</si>
  <si>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</si>
  <si>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</si>
  <si>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</si>
  <si>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</si>
  <si>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</si>
  <si>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</si>
  <si>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</si>
  <si>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</si>
  <si>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</si>
  <si>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</si>
  <si>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</si>
  <si>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</si>
  <si>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</si>
  <si>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</si>
  <si>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</si>
  <si>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</si>
  <si>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</si>
  <si>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</si>
  <si>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</si>
  <si>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</si>
  <si>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</si>
  <si>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</si>
  <si>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</si>
  <si>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</si>
  <si>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</si>
  <si>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</si>
  <si>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</si>
  <si>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</si>
  <si>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</si>
  <si>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</si>
  <si>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</si>
  <si>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</si>
  <si>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</si>
  <si>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</si>
  <si>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</si>
  <si>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</si>
  <si>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</si>
  <si>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</si>
  <si>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</si>
  <si>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</si>
  <si>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</si>
  <si>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</si>
  <si>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</si>
  <si>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</si>
  <si>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</si>
  <si>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</si>
  <si>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</si>
  <si>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</si>
  <si>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</si>
  <si>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</si>
  <si>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</si>
  <si>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</si>
  <si>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</si>
  <si>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</si>
  <si>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</si>
  <si>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</si>
  <si>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</si>
  <si>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</si>
  <si>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</si>
  <si>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</si>
  <si>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</si>
  <si>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</si>
  <si>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</si>
  <si>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</si>
  <si>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</si>
  <si>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</si>
  <si>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</si>
  <si>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</si>
  <si>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</si>
  <si>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</si>
  <si>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</si>
  <si>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</si>
  <si>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</si>
  <si>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</si>
  <si>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</si>
  <si>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</si>
  <si>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</si>
  <si>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</si>
  <si>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</si>
  <si>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</si>
  <si>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</si>
  <si>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</si>
  <si>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</si>
  <si>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</si>
  <si>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</si>
  <si>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</si>
  <si>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</si>
  <si>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</si>
  <si>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</si>
  <si>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</si>
  <si>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</si>
  <si>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</si>
  <si>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</si>
  <si>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</si>
  <si>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</si>
  <si>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</si>
  <si>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</si>
  <si>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</si>
  <si>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</si>
  <si>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</si>
  <si>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</si>
  <si>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</si>
  <si>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</si>
  <si>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</si>
  <si>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</si>
  <si>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</si>
  <si>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</si>
  <si>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</si>
  <si>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</si>
  <si>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</si>
  <si>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</si>
  <si>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</si>
  <si>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</si>
  <si>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</si>
  <si>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</si>
  <si>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</si>
  <si>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</si>
  <si>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</si>
  <si>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</si>
  <si>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</si>
  <si>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</si>
  <si>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</si>
  <si>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</si>
  <si>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</si>
  <si>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</si>
  <si>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</si>
  <si>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</si>
  <si>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</si>
  <si>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</si>
  <si>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</si>
  <si>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</si>
  <si>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</si>
  <si>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</si>
  <si>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</si>
  <si>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</si>
  <si>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</si>
  <si>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</si>
  <si>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</si>
  <si>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</si>
  <si>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</si>
  <si>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</si>
  <si>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</si>
  <si>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</si>
  <si>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</si>
  <si>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</si>
  <si>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</si>
  <si>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</si>
  <si>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</si>
  <si>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</si>
  <si>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</si>
  <si>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</si>
  <si>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</si>
  <si>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</si>
  <si>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</si>
  <si>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</si>
  <si>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</si>
  <si>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</si>
  <si>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</si>
  <si>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</si>
  <si>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</si>
  <si>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</si>
  <si>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</si>
  <si>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</si>
  <si>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</si>
  <si>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</si>
  <si>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</si>
  <si>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</si>
  <si>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</si>
  <si>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</si>
  <si>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</si>
  <si>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</si>
  <si>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</si>
  <si>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</si>
  <si>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</si>
  <si>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</si>
  <si>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</si>
  <si>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</si>
  <si>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</si>
  <si>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</si>
  <si>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</si>
  <si>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</si>
  <si>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</si>
  <si>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</si>
  <si>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</si>
  <si>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</si>
  <si>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</si>
  <si>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</si>
  <si>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</si>
  <si>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</si>
  <si>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</si>
  <si>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</si>
  <si>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</si>
  <si>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</si>
  <si>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</si>
  <si>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</si>
  <si>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</si>
  <si>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</si>
  <si>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</si>
  <si>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</si>
  <si>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</si>
  <si>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</si>
  <si>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</si>
  <si>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</si>
  <si>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</si>
  <si>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</si>
  <si>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</si>
  <si>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</si>
  <si>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</si>
  <si>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</si>
  <si>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</si>
  <si>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</si>
  <si>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</si>
  <si>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</si>
  <si>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</si>
  <si>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</si>
  <si>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</si>
  <si>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</si>
  <si>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</si>
  <si>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</si>
  <si>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</si>
  <si>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</si>
  <si>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</si>
  <si>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</si>
  <si>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</si>
  <si>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</si>
  <si>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</si>
  <si>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</si>
  <si>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</si>
  <si>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</si>
  <si>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</si>
  <si>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</si>
  <si>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</si>
  <si>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</si>
  <si>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</si>
  <si>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</si>
  <si>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</si>
  <si>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</si>
  <si>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</si>
  <si>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</si>
  <si>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</si>
  <si>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</si>
  <si>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</si>
  <si>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</si>
  <si>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</si>
  <si>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</si>
  <si>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</si>
  <si>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</si>
  <si>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</si>
  <si>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</si>
  <si>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</si>
  <si>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</si>
  <si>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</si>
  <si>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</si>
  <si>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</si>
  <si>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</si>
  <si>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</si>
  <si>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</si>
  <si>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</si>
  <si>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</si>
  <si>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</si>
  <si>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</si>
  <si>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</si>
  <si>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</si>
  <si>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</si>
  <si>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</si>
  <si>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</si>
  <si>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</si>
  <si>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</si>
  <si>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</si>
  <si>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</si>
  <si>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</si>
  <si>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</si>
  <si>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</si>
  <si>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</si>
  <si>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</si>
  <si>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</si>
  <si>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</si>
  <si>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</si>
  <si>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</si>
  <si>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</si>
  <si>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</si>
  <si>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</si>
  <si>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</si>
  <si>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</si>
  <si>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</si>
  <si>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</si>
  <si>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</si>
  <si>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</si>
  <si>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</si>
  <si>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</si>
  <si>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</si>
  <si>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</si>
  <si>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</si>
  <si>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</si>
  <si>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</si>
  <si>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</si>
  <si>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</si>
  <si>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</si>
  <si>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</si>
  <si>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</si>
  <si>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</si>
  <si>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</si>
  <si>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</si>
  <si>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</si>
  <si>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</si>
  <si>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</si>
  <si>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</si>
  <si>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</si>
  <si>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</si>
  <si>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</si>
  <si>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</si>
  <si>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</si>
  <si>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</si>
  <si>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</si>
  <si>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</si>
  <si>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</si>
  <si>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</si>
  <si>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</si>
  <si>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</si>
  <si>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</si>
  <si>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</si>
  <si>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</si>
  <si>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</si>
  <si>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</si>
  <si>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</si>
  <si>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</si>
  <si>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</si>
  <si>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</si>
  <si>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</si>
  <si>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</si>
  <si>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</si>
  <si>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</si>
  <si>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</si>
  <si>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</si>
  <si>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</si>
  <si>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</si>
  <si>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</si>
  <si>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</si>
  <si>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</si>
  <si>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</si>
  <si>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</si>
  <si>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</si>
  <si>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</si>
  <si>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</si>
  <si>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</si>
  <si>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</si>
  <si>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</si>
  <si>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</si>
  <si>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</si>
  <si>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</si>
  <si>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</si>
  <si>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</si>
  <si>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</si>
  <si>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</si>
  <si>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</si>
  <si>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</si>
  <si>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</si>
  <si>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</si>
  <si>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</si>
  <si>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</si>
  <si>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</si>
  <si>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</si>
  <si>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</si>
  <si>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</si>
  <si>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</si>
  <si>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</si>
  <si>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</si>
  <si>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</si>
  <si>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</si>
  <si>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</si>
  <si>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</si>
  <si>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</si>
  <si>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</si>
  <si>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</si>
  <si>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</si>
  <si>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</si>
  <si>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</si>
  <si>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</si>
  <si>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</si>
  <si>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</si>
  <si>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</si>
  <si>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</si>
  <si>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</si>
  <si>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</si>
  <si>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</si>
  <si>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</si>
  <si>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</si>
  <si>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</si>
  <si>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</si>
  <si>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</si>
  <si>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</si>
  <si>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</si>
  <si>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</si>
  <si>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</si>
  <si>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</si>
  <si>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</si>
  <si>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</si>
  <si>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</si>
  <si>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</si>
  <si>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</si>
  <si>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</si>
  <si>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</si>
  <si>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</si>
  <si>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</si>
  <si>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</si>
  <si>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</si>
  <si>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</si>
  <si>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</si>
  <si>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</si>
  <si>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</si>
  <si>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</si>
  <si>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</si>
  <si>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</si>
  <si>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</si>
  <si>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</si>
  <si>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</si>
  <si>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</si>
  <si>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</si>
  <si>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</si>
  <si>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</si>
  <si>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</si>
  <si>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</si>
  <si>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</si>
  <si>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</si>
  <si>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</si>
  <si>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</si>
  <si>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</si>
  <si>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</si>
  <si>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</si>
  <si>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</si>
  <si>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</si>
  <si>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</si>
  <si>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</si>
  <si>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</si>
  <si>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</si>
  <si>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</si>
  <si>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</si>
  <si>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</si>
  <si>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</si>
  <si>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</si>
  <si>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</si>
  <si>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</si>
  <si>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</si>
  <si>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</si>
  <si>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</si>
  <si>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</si>
  <si>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</si>
  <si>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</si>
  <si>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</si>
  <si>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</si>
  <si>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</si>
  <si>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</si>
  <si>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</si>
  <si>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</si>
  <si>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</si>
  <si>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</si>
  <si>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</si>
  <si>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</si>
  <si>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</si>
  <si>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</si>
  <si>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</si>
  <si>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</si>
  <si>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</si>
  <si>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</si>
  <si>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</si>
  <si>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</si>
  <si>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</si>
  <si>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</si>
  <si>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</si>
  <si>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</si>
  <si>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</si>
  <si>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</si>
  <si>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</si>
  <si>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</si>
  <si>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</si>
  <si>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</si>
  <si>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</si>
  <si>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</si>
  <si>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</si>
  <si>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</si>
  <si>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</si>
  <si>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</si>
  <si>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</si>
  <si>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</si>
  <si>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</si>
  <si>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</si>
  <si>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</si>
  <si>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</si>
  <si>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</si>
  <si>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</si>
  <si>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</si>
  <si>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</si>
  <si>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</si>
  <si>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</si>
  <si>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</si>
  <si>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</si>
  <si>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</si>
  <si>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</si>
  <si>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</si>
  <si>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</si>
  <si>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</si>
  <si>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</si>
  <si>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</si>
  <si>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</si>
  <si>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</si>
  <si>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</si>
  <si>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</si>
  <si>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</si>
  <si>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</si>
  <si>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</si>
  <si>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</si>
  <si>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</si>
  <si>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</si>
  <si>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</si>
  <si>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</si>
  <si>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</si>
  <si>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</si>
  <si>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</si>
  <si>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</si>
  <si>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</si>
  <si>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</si>
  <si>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</si>
  <si>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</si>
  <si>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</si>
  <si>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</si>
  <si>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</si>
  <si>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</si>
  <si>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</si>
  <si>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</si>
  <si>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</si>
  <si>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</si>
  <si>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</si>
  <si>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</si>
  <si>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</si>
  <si>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</si>
  <si>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</si>
  <si>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</si>
  <si>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</si>
  <si>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</si>
  <si>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</si>
  <si>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</si>
  <si>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</si>
  <si>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</si>
  <si>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</si>
  <si>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</si>
  <si>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</si>
  <si>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</si>
  <si>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</si>
  <si>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</si>
  <si>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</si>
  <si>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</si>
  <si>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</si>
  <si>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</si>
  <si>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</si>
  <si>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</si>
  <si>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</si>
  <si>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</si>
  <si>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</si>
  <si>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</si>
  <si>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</si>
  <si>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</si>
  <si>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</si>
  <si>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</si>
  <si>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</si>
  <si>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</si>
  <si>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</si>
  <si>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</si>
  <si>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</si>
  <si>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</si>
  <si>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</si>
  <si>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</si>
  <si>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</si>
  <si>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</si>
  <si>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</si>
  <si>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</si>
  <si>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</si>
  <si>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</si>
  <si>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</si>
  <si>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</si>
  <si>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</si>
  <si>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</si>
  <si>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</si>
  <si>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</si>
  <si>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</si>
  <si>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</si>
  <si>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</si>
  <si>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</si>
  <si>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</si>
  <si>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</si>
  <si>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</si>
  <si>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</si>
  <si>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</si>
  <si>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</si>
  <si>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</si>
  <si>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</si>
  <si>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</si>
  <si>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</si>
  <si>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</si>
  <si>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</si>
  <si>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</si>
  <si>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</si>
  <si>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</si>
  <si>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</si>
  <si>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</si>
  <si>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</si>
  <si>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</si>
  <si>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</si>
  <si>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</si>
  <si>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</si>
  <si>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</si>
  <si>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</si>
  <si>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</si>
  <si>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</si>
  <si>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</si>
  <si>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</si>
  <si>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</si>
  <si>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</si>
  <si>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</si>
  <si>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</si>
  <si>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</si>
  <si>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</si>
  <si>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</si>
  <si>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</si>
  <si>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</si>
  <si>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</si>
  <si>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</si>
  <si>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</si>
  <si>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</si>
  <si>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</si>
  <si>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</si>
  <si>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</si>
  <si>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</si>
  <si>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</si>
  <si>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</si>
  <si>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</si>
  <si>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</si>
  <si>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</si>
  <si>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</si>
  <si>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</si>
  <si>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</si>
  <si>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</si>
  <si>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</si>
  <si>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</si>
  <si>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</si>
  <si>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</si>
  <si>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</si>
  <si>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</si>
  <si>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</si>
  <si>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</si>
  <si>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</si>
  <si>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</si>
  <si>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</si>
  <si>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</si>
  <si>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</si>
  <si>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</si>
  <si>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</si>
  <si>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</si>
  <si>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</si>
  <si>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</si>
  <si>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</si>
  <si>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</si>
  <si>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</si>
  <si>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</si>
  <si>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</si>
  <si>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</si>
  <si>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</si>
  <si>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</si>
  <si>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</si>
  <si>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</si>
  <si>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</si>
  <si>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</si>
  <si>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</si>
  <si>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</si>
  <si>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</si>
  <si>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</si>
  <si>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</si>
  <si>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</si>
  <si>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</si>
  <si>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</si>
  <si>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</si>
  <si>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</si>
  <si>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</si>
  <si>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</si>
  <si>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</si>
  <si>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</si>
  <si>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</si>
  <si>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</si>
  <si>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</si>
  <si>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</si>
  <si>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</si>
  <si>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</si>
  <si>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</si>
  <si>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</si>
  <si>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</si>
  <si>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</si>
  <si>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</si>
  <si>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</si>
  <si>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</si>
  <si>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</si>
  <si>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</si>
  <si>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</si>
  <si>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</si>
  <si>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</si>
  <si>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</si>
  <si>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</si>
  <si>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</si>
  <si>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</si>
  <si>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</si>
  <si>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</si>
  <si>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</si>
  <si>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</si>
  <si>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</si>
  <si>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</si>
  <si>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</si>
  <si>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</si>
  <si>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</si>
  <si>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</si>
  <si>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</si>
  <si>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</si>
  <si>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</si>
  <si>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</si>
  <si>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</si>
  <si>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</si>
  <si>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</si>
  <si>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</si>
  <si>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</si>
  <si>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</si>
  <si>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</si>
  <si>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</si>
  <si>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</si>
  <si>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</si>
  <si>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</si>
  <si>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</si>
  <si>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</si>
  <si>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</si>
  <si>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</si>
  <si>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</si>
  <si>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</si>
  <si>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</si>
  <si>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</si>
  <si>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</si>
  <si>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</si>
  <si>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</si>
  <si>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</si>
  <si>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</si>
  <si>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</si>
  <si>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</si>
  <si>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</si>
  <si>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</si>
  <si>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</si>
  <si>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</si>
  <si>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</si>
  <si>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</si>
  <si>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</si>
  <si>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</si>
  <si>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</si>
  <si>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</si>
  <si>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</si>
  <si>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</si>
  <si>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</si>
  <si>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</si>
  <si>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</si>
  <si>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</si>
  <si>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</si>
  <si>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</si>
  <si>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</si>
  <si>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</si>
  <si>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</si>
  <si>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</si>
  <si>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</si>
  <si>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</si>
  <si>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</si>
  <si>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</si>
  <si>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</si>
  <si>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</si>
  <si>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</si>
  <si>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</si>
  <si>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</si>
  <si>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</si>
  <si>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</si>
  <si>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</si>
  <si>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</si>
  <si>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</si>
  <si>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</si>
  <si>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</si>
  <si>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</si>
  <si>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</si>
  <si>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</si>
  <si>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</si>
  <si>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</si>
  <si>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</si>
  <si>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</si>
  <si>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</si>
  <si>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</si>
  <si>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</si>
  <si>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</si>
  <si>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</si>
  <si>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</si>
  <si>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</si>
  <si>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</si>
  <si>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</si>
  <si>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</si>
  <si>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</si>
  <si>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</si>
  <si>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</si>
  <si>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</si>
  <si>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</si>
  <si>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</si>
  <si>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</si>
  <si>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</si>
  <si>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</si>
  <si>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</si>
  <si>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</si>
  <si>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</si>
  <si>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</si>
  <si>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</si>
  <si>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</si>
  <si>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</si>
  <si>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</si>
  <si>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</si>
  <si>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</si>
  <si>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</si>
  <si>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</si>
  <si>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</si>
  <si>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</si>
  <si>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</si>
  <si>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</si>
  <si>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</si>
  <si>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</si>
  <si>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</si>
  <si>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</si>
  <si>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</si>
  <si>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</si>
  <si>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</si>
  <si>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</si>
  <si>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</si>
  <si>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</si>
  <si>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</si>
  <si>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</si>
  <si>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</si>
  <si>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</si>
  <si>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</si>
  <si>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</si>
  <si>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</si>
  <si>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</si>
  <si>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</si>
  <si>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</si>
  <si>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</si>
  <si>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</si>
  <si>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</si>
  <si>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</si>
  <si>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</si>
  <si>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</si>
  <si>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</si>
  <si>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</si>
  <si>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</si>
  <si>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</si>
  <si>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</si>
  <si>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</si>
  <si>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</si>
  <si>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</si>
  <si>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</si>
  <si>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</si>
  <si>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</si>
  <si>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</si>
  <si>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</si>
  <si>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</si>
  <si>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</si>
  <si>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</si>
  <si>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</si>
  <si>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</si>
  <si>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</si>
  <si>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</si>
  <si>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</si>
  <si>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</si>
  <si>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</si>
  <si>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</si>
  <si>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</si>
  <si>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</si>
  <si>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</si>
  <si>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</si>
  <si>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</si>
  <si>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</si>
  <si>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</si>
  <si>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</si>
  <si>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</si>
  <si>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</si>
  <si>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</si>
  <si>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</si>
  <si>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</si>
  <si>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</si>
  <si>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</si>
  <si>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</si>
  <si>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</si>
  <si>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</si>
  <si>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</si>
  <si>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</si>
  <si>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</si>
  <si>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</si>
  <si>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</si>
  <si>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</si>
  <si>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</si>
  <si>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</si>
  <si>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</si>
  <si>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</si>
  <si>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</si>
  <si>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</si>
  <si>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</si>
  <si>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</si>
  <si>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</si>
  <si>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</si>
  <si>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</si>
  <si>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</si>
  <si>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</si>
  <si>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</si>
  <si>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</si>
  <si>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</si>
  <si>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</si>
  <si>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</si>
  <si>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</si>
  <si>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</si>
  <si>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</si>
  <si>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</si>
  <si>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</si>
  <si>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</si>
  <si>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</si>
  <si>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</si>
  <si>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</si>
  <si>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</si>
  <si>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</si>
  <si>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</si>
  <si>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</si>
  <si>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</si>
  <si>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</si>
  <si>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</si>
  <si>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</si>
  <si>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</si>
  <si>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</si>
  <si>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</si>
  <si>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</si>
  <si>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</si>
  <si>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</si>
  <si>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</si>
  <si>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</si>
  <si>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</si>
  <si>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</si>
  <si>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</si>
  <si>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</si>
  <si>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</si>
  <si>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</si>
  <si>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</si>
  <si>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</si>
  <si>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</si>
  <si>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</si>
  <si>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</si>
  <si>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</si>
  <si>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</si>
  <si>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</si>
  <si>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</si>
  <si>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</si>
  <si>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</si>
  <si>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</si>
  <si>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</si>
  <si>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</si>
  <si>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</si>
  <si>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</si>
  <si>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</si>
  <si>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</si>
  <si>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</si>
  <si>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</si>
  <si>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</si>
  <si>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</si>
  <si>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</si>
  <si>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</si>
  <si>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</si>
  <si>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</si>
  <si>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</si>
  <si>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</si>
  <si>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</si>
  <si>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</si>
  <si>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</si>
  <si>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</si>
  <si>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</si>
  <si>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</si>
  <si>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</si>
  <si>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</si>
  <si>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</si>
  <si>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</si>
  <si>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</si>
  <si>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</si>
  <si>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</si>
  <si>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</si>
  <si>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</si>
  <si>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</si>
  <si>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</si>
  <si>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</si>
  <si>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</si>
  <si>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</si>
  <si>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</si>
  <si>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</si>
  <si>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</si>
  <si>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</si>
  <si>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</si>
  <si>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</si>
  <si>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</si>
  <si>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</si>
  <si>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</si>
  <si>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</si>
  <si>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</si>
  <si>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</si>
  <si>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</si>
  <si>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</si>
  <si>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</si>
  <si>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</si>
  <si>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</si>
  <si>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</si>
  <si>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</si>
  <si>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</si>
  <si>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</si>
  <si>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</si>
  <si>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</si>
  <si>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</si>
  <si>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</si>
  <si>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</si>
  <si>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</si>
  <si>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</si>
  <si>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</si>
  <si>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</si>
  <si>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</si>
  <si>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</si>
  <si>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</si>
  <si>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</si>
  <si>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</si>
  <si>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</si>
  <si>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</si>
  <si>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</si>
  <si>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</si>
  <si>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</si>
  <si>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</si>
  <si>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</si>
  <si>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</si>
  <si>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</si>
  <si>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</si>
  <si>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</si>
  <si>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</si>
  <si>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</si>
  <si>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</si>
  <si>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</si>
  <si>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</si>
  <si>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</si>
  <si>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</si>
  <si>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</si>
  <si>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</si>
  <si>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</si>
  <si>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</si>
  <si>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</si>
  <si>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</si>
  <si>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</si>
  <si>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</si>
  <si>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</si>
  <si>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</si>
  <si>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</si>
  <si>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</si>
  <si>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</si>
  <si>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</si>
  <si>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</si>
  <si>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</si>
  <si>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</si>
  <si>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</si>
  <si>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</si>
  <si>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</si>
  <si>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</si>
  <si>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</si>
  <si>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</si>
  <si>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</si>
  <si>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</si>
  <si>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</si>
  <si>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</si>
  <si>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</si>
  <si>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</si>
  <si>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</si>
  <si>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</si>
  <si>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</si>
  <si>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</si>
  <si>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</si>
  <si>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</si>
  <si>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</si>
  <si>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</si>
  <si>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</si>
  <si>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</si>
  <si>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</si>
  <si>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</si>
  <si>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</si>
  <si>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</si>
  <si>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</si>
  <si>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</si>
  <si>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</si>
  <si>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</si>
  <si>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</si>
  <si>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</si>
  <si>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</si>
  <si>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</si>
  <si>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</si>
  <si>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</si>
  <si>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</si>
  <si>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</si>
  <si>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</si>
  <si>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</si>
  <si>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</si>
  <si>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</si>
  <si>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</si>
  <si>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</si>
  <si>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</si>
  <si>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</si>
  <si>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</si>
  <si>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</si>
  <si>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</si>
  <si>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</si>
  <si>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</si>
  <si>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</si>
  <si>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</si>
  <si>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</si>
  <si>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</si>
  <si>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</si>
  <si>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</si>
  <si>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</si>
  <si>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</si>
  <si>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</si>
  <si>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</si>
  <si>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</si>
  <si>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</si>
  <si>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</si>
  <si>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</si>
  <si>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</si>
  <si>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</si>
  <si>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</si>
  <si>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</si>
  <si>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</si>
  <si>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</si>
  <si>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</si>
  <si>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</si>
  <si>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</si>
  <si>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</si>
  <si>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</si>
  <si>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</si>
  <si>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</si>
  <si>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</si>
  <si>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</si>
  <si>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</si>
  <si>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</si>
  <si>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</si>
  <si>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</si>
  <si>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</si>
  <si>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</si>
  <si>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</si>
  <si>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</si>
  <si>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</si>
  <si>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</si>
  <si>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</si>
  <si>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</si>
  <si>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</si>
  <si>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</si>
  <si>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</si>
  <si>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</si>
  <si>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</si>
  <si>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</si>
  <si>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</si>
  <si>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</si>
  <si>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</si>
  <si>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</si>
  <si>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</si>
  <si>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</si>
  <si>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</si>
  <si>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</si>
  <si>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</si>
  <si>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</si>
  <si>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</si>
  <si>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</si>
  <si>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</si>
  <si>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</si>
  <si>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</si>
  <si>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</si>
  <si>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</si>
  <si>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</si>
  <si>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</si>
  <si>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</si>
  <si>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</si>
  <si>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</si>
  <si>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</si>
  <si>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</si>
  <si>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</si>
  <si>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</si>
  <si>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</si>
  <si>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</si>
  <si>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</si>
  <si>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</si>
  <si>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</si>
  <si>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</si>
  <si>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</si>
  <si>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</si>
  <si>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</si>
  <si>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</si>
  <si>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</si>
  <si>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</si>
  <si>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</si>
  <si>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</si>
  <si>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</si>
  <si>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</si>
  <si>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</si>
  <si>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</si>
  <si>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</si>
  <si>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</si>
  <si>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</si>
  <si>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</si>
  <si>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</si>
  <si>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</si>
  <si>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</si>
  <si>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</si>
  <si>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</si>
  <si>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</si>
  <si>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</si>
  <si>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</si>
  <si>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</si>
  <si>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</si>
  <si>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</si>
  <si>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</si>
  <si>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</si>
  <si>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</si>
  <si>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</si>
  <si>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</si>
  <si>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</si>
  <si>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</si>
  <si>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</si>
  <si>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</si>
  <si>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</si>
  <si>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</si>
  <si>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</si>
  <si>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</si>
  <si>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</si>
  <si>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</si>
  <si>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</si>
  <si>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</si>
  <si>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</si>
  <si>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</si>
  <si>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</si>
  <si>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</si>
  <si>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</si>
  <si>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</si>
  <si>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</si>
  <si>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</si>
  <si>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</si>
  <si>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</si>
  <si>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</si>
  <si>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</si>
  <si>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</si>
  <si>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</si>
  <si>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</si>
  <si>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</si>
  <si>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</si>
  <si>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</si>
  <si>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</si>
  <si>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</si>
  <si>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</si>
  <si>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</si>
  <si>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</si>
  <si>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</si>
  <si>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</si>
  <si>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</si>
  <si>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</si>
  <si>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</si>
  <si>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</si>
  <si>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</si>
  <si>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</si>
  <si>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</si>
  <si>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</si>
  <si>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</si>
  <si>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</si>
  <si>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</si>
  <si>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</si>
  <si>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</si>
  <si>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</si>
  <si>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</si>
  <si>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</si>
  <si>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</si>
  <si>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</si>
  <si>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</si>
  <si>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</si>
  <si>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</si>
  <si>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</si>
  <si>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</si>
  <si>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</si>
  <si>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</si>
  <si>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</si>
  <si>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</si>
  <si>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</si>
  <si>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</si>
  <si>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</si>
  <si>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</si>
  <si>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</si>
  <si>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</si>
  <si>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</si>
  <si>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</si>
  <si>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</si>
  <si>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</si>
  <si>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</si>
  <si>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</si>
  <si>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</si>
  <si>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</si>
  <si>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</si>
  <si>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</si>
  <si>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</si>
  <si>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</si>
  <si>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</si>
  <si>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</si>
  <si>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</si>
  <si>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</si>
  <si>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</si>
  <si>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</si>
  <si>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</si>
  <si>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</si>
  <si>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</si>
  <si>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</si>
  <si>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</si>
  <si>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</si>
  <si>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</si>
  <si>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</si>
  <si>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</si>
  <si>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</si>
  <si>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</si>
  <si>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</si>
  <si>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</si>
  <si>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</si>
  <si>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</si>
  <si>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</si>
  <si>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</si>
  <si>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</si>
  <si>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</si>
  <si>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</si>
  <si>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</si>
  <si>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</si>
  <si>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</si>
  <si>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</si>
  <si>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</si>
  <si>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</si>
  <si>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</si>
  <si>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</si>
  <si>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</si>
  <si>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</si>
  <si>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</si>
  <si>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</si>
  <si>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</si>
  <si>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</si>
  <si>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</si>
  <si>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</si>
  <si>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</si>
  <si>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</si>
  <si>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</si>
  <si>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</si>
  <si>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</si>
  <si>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</si>
  <si>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</si>
  <si>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</si>
  <si>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</si>
  <si>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</si>
  <si>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</si>
  <si>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</si>
  <si>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</si>
  <si>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</si>
  <si>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</si>
  <si>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</si>
  <si>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</si>
  <si>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</si>
  <si>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</si>
  <si>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</si>
  <si>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</si>
  <si>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</si>
  <si>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</si>
  <si>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</si>
  <si>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</si>
  <si>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</si>
  <si>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</si>
  <si>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</si>
  <si>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</si>
  <si>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</si>
  <si>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</si>
  <si>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</si>
  <si>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</si>
  <si>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</si>
  <si>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</si>
  <si>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</si>
  <si>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</si>
  <si>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</si>
  <si>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</si>
  <si>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</si>
  <si>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</si>
  <si>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</si>
  <si>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</si>
  <si>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</si>
  <si>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</si>
  <si>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</si>
  <si>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</si>
  <si>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</si>
  <si>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</si>
  <si>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</si>
  <si>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</si>
  <si>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</si>
  <si>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</si>
  <si>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</si>
  <si>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</si>
  <si>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</si>
  <si>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</si>
  <si>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</si>
  <si>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</si>
  <si>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</si>
  <si>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</si>
  <si>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</si>
  <si>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</si>
  <si>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</si>
  <si>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</si>
  <si>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</si>
  <si>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</si>
  <si>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</si>
  <si>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</si>
  <si>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</si>
  <si>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</si>
  <si>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</si>
  <si>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</si>
  <si>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</si>
  <si>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</si>
  <si>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</si>
  <si>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</si>
  <si>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</si>
  <si>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</si>
  <si>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</si>
  <si>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</si>
  <si>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</si>
  <si>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</si>
  <si>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</si>
  <si>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</si>
  <si>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</si>
  <si>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</si>
  <si>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</si>
  <si>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</si>
  <si>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</si>
  <si>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</si>
  <si>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</si>
  <si>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</si>
  <si>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</si>
  <si>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</si>
  <si>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</si>
  <si>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</si>
  <si>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</si>
  <si>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</si>
  <si>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</si>
  <si>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</si>
  <si>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</si>
  <si>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</si>
  <si>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</si>
  <si>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</si>
  <si>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</si>
  <si>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</si>
  <si>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</si>
  <si>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</si>
  <si>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</si>
  <si>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</si>
  <si>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</si>
  <si>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</si>
  <si>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</si>
  <si>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</si>
  <si>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</si>
  <si>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</si>
  <si>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</si>
  <si>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</si>
  <si>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</si>
  <si>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</si>
  <si>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</si>
  <si>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</si>
  <si>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</si>
  <si>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</si>
  <si>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</si>
  <si>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</si>
  <si>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</si>
  <si>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</si>
  <si>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</si>
  <si>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</si>
  <si>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</si>
  <si>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</si>
  <si>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</si>
  <si>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</si>
  <si>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</si>
  <si>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</si>
  <si>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</si>
  <si>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</si>
  <si>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</si>
  <si>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</si>
  <si>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</si>
  <si>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</si>
  <si>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</si>
  <si>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</si>
  <si>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</si>
  <si>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</si>
  <si>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</si>
  <si>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</si>
  <si>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</si>
  <si>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</si>
  <si>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</si>
  <si>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</si>
  <si>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</si>
  <si>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</si>
  <si>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</si>
  <si>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</si>
  <si>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</si>
  <si>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</si>
  <si>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</si>
  <si>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</si>
  <si>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</si>
  <si>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</si>
  <si>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</si>
  <si>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</si>
  <si>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</si>
  <si>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</si>
  <si>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</si>
  <si>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</si>
  <si>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</si>
  <si>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</si>
  <si>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</si>
  <si>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</si>
  <si>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</si>
  <si>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</si>
  <si>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</si>
  <si>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</si>
  <si>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</si>
  <si>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</si>
  <si>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</si>
  <si>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</si>
  <si>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</si>
  <si>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</si>
  <si>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</si>
  <si>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</si>
  <si>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</si>
  <si>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</si>
  <si>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</si>
  <si>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</si>
  <si>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</si>
  <si>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</si>
  <si>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</si>
  <si>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</si>
  <si>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</si>
  <si>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</si>
  <si>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</si>
  <si>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</si>
  <si>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</si>
  <si>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</si>
  <si>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</si>
  <si>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</si>
  <si>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</si>
  <si>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</si>
  <si>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</si>
  <si>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</si>
  <si>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</si>
  <si>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</si>
  <si>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</si>
  <si>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</si>
  <si>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</si>
  <si>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</si>
  <si>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</si>
  <si>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</si>
  <si>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</si>
  <si>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</si>
  <si>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</si>
  <si>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</si>
  <si>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</si>
  <si>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</si>
  <si>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</si>
  <si>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</si>
  <si>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</si>
  <si>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</si>
  <si>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</si>
  <si>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</si>
  <si>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</si>
  <si>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</si>
  <si>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</si>
  <si>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</si>
  <si>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</si>
  <si>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</si>
  <si>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</si>
  <si>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</si>
  <si>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</si>
  <si>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</si>
  <si>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</si>
  <si>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</si>
  <si>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</si>
  <si>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</si>
  <si>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</si>
  <si>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</si>
  <si>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</si>
  <si>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</si>
  <si>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</si>
  <si>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</si>
  <si>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</si>
  <si>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</si>
  <si>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</si>
  <si>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</si>
  <si>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</si>
  <si>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</si>
  <si>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</si>
  <si>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</si>
  <si>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</si>
  <si>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</si>
  <si>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</si>
  <si>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</si>
  <si>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</si>
  <si>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</si>
  <si>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</si>
  <si>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</si>
  <si>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</si>
  <si>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</si>
  <si>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</si>
  <si>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</si>
  <si>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</si>
  <si>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</si>
  <si>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</si>
  <si>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</si>
  <si>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</si>
  <si>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</si>
  <si>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</si>
  <si>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</si>
  <si>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</si>
  <si>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</si>
  <si>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</si>
  <si>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</si>
  <si>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</si>
  <si>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</si>
  <si>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</si>
  <si>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</si>
  <si>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</si>
  <si>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</si>
  <si>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</si>
  <si>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</si>
  <si>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</si>
  <si>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</si>
  <si>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</si>
  <si>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</si>
  <si>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</si>
  <si>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</si>
  <si>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</si>
  <si>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</si>
  <si>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</si>
  <si>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</si>
  <si>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</si>
  <si>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</si>
  <si>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</si>
  <si>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</si>
  <si>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</si>
  <si>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</si>
  <si>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</si>
  <si>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</si>
  <si>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</si>
  <si>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</si>
  <si>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</si>
  <si>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</si>
  <si>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</si>
  <si>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</si>
  <si>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</si>
  <si>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</si>
  <si>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</si>
  <si>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</si>
  <si>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</si>
  <si>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</si>
  <si>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</si>
  <si>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</si>
  <si>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</si>
  <si>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</si>
  <si>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</si>
  <si>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</si>
  <si>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</si>
  <si>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</si>
  <si>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</si>
  <si>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</si>
  <si>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</si>
  <si>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</si>
  <si>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</si>
  <si>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</si>
  <si>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</si>
  <si>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</si>
  <si>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</si>
  <si>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</si>
  <si>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</si>
  <si>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</si>
  <si>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</si>
  <si>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</si>
  <si>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</si>
  <si>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</si>
  <si>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</si>
  <si>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</si>
  <si>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</si>
  <si>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</si>
  <si>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</si>
  <si>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</si>
  <si>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</si>
  <si>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</si>
  <si>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</si>
  <si>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</si>
  <si>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</si>
  <si>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</si>
  <si>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</si>
  <si>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</si>
  <si>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</si>
  <si>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</si>
  <si>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</si>
  <si>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</si>
  <si>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</si>
  <si>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</si>
  <si>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</si>
  <si>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</si>
  <si>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</si>
  <si>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</si>
  <si>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</si>
  <si>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</si>
  <si>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</si>
  <si>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</si>
  <si>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</si>
  <si>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</si>
  <si>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</si>
  <si>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</si>
  <si>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</si>
  <si>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</si>
  <si>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</si>
  <si>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</si>
  <si>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</si>
  <si>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</si>
  <si>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</si>
  <si>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</si>
  <si>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</si>
  <si>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</si>
  <si>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</si>
  <si>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</si>
  <si>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</si>
  <si>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</si>
  <si>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</si>
  <si>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</si>
  <si>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</si>
  <si>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</si>
  <si>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</si>
  <si>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</si>
  <si>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</si>
  <si>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</si>
  <si>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</si>
  <si>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</si>
  <si>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</si>
  <si>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</si>
  <si>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</si>
  <si>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</si>
  <si>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</si>
  <si>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</si>
  <si>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</si>
  <si>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</si>
  <si>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</si>
  <si>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</si>
  <si>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</si>
  <si>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</si>
  <si>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</si>
  <si>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</si>
  <si>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</si>
  <si>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</si>
  <si>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</si>
  <si>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</si>
  <si>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</si>
  <si>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</si>
  <si>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</si>
  <si>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</si>
  <si>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</si>
  <si>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</si>
  <si>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</si>
  <si>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</si>
  <si>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</si>
  <si>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</si>
  <si>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</si>
  <si>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</si>
  <si>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</si>
  <si>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</si>
  <si>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</si>
  <si>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</si>
  <si>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</si>
  <si>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</si>
  <si>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</si>
  <si>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</si>
  <si>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</si>
  <si>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</si>
  <si>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</si>
  <si>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</si>
  <si>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</si>
  <si>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</si>
  <si>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</si>
  <si>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</si>
  <si>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</si>
  <si>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</si>
  <si>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</si>
  <si>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</si>
  <si>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</si>
  <si>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</si>
  <si>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</si>
  <si>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</si>
  <si>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</si>
  <si>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</si>
  <si>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</si>
  <si>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</si>
  <si>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</si>
  <si>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</si>
  <si>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</si>
  <si>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</si>
  <si>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</si>
  <si>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</si>
  <si>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</si>
  <si>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</si>
  <si>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</si>
  <si>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</si>
  <si>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</si>
  <si>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</si>
  <si>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</si>
  <si>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</si>
  <si>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</si>
  <si>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</si>
  <si>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</si>
  <si>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</si>
  <si>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</si>
  <si>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</si>
  <si>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</si>
  <si>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</si>
  <si>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</si>
  <si>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</si>
  <si>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</si>
  <si>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</si>
  <si>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</si>
  <si>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</si>
  <si>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</si>
  <si>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</si>
  <si>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</si>
  <si>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</si>
  <si>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</si>
  <si>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</si>
  <si>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</si>
  <si>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</si>
  <si>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</si>
  <si>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</si>
  <si>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</si>
  <si>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</si>
  <si>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</si>
  <si>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</si>
  <si>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</si>
  <si>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</si>
  <si>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</si>
  <si>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</si>
  <si>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</si>
  <si>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</si>
  <si>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</si>
  <si>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</si>
  <si>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</si>
  <si>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</si>
  <si>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</si>
  <si>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</si>
  <si>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</si>
  <si>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</si>
  <si>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</si>
  <si>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</si>
  <si>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</si>
  <si>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</si>
  <si>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</si>
  <si>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</si>
  <si>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</si>
  <si>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</si>
  <si>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</si>
  <si>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</si>
  <si>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</si>
  <si>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</si>
  <si>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</si>
  <si>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</si>
  <si>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</si>
  <si>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</si>
  <si>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</si>
  <si>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</si>
  <si>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</si>
  <si>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</si>
  <si>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</si>
  <si>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</si>
  <si>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</si>
  <si>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</si>
  <si>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</si>
  <si>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</si>
  <si>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</si>
  <si>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</si>
  <si>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</si>
  <si>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</si>
  <si>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</si>
  <si>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</si>
  <si>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</si>
  <si>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</si>
  <si>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</si>
  <si>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</si>
  <si>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</si>
  <si>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</si>
  <si>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</si>
  <si>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</si>
  <si>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</si>
  <si>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</si>
  <si>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</si>
  <si>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</si>
  <si>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</si>
  <si>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</si>
  <si>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</si>
  <si>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</si>
  <si>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</si>
  <si>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</si>
  <si>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</si>
  <si>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</si>
  <si>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</si>
  <si>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</si>
  <si>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</si>
  <si>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</si>
  <si>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</si>
  <si>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</si>
  <si>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</si>
  <si>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</si>
  <si>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</si>
  <si>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</si>
  <si>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</si>
  <si>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</si>
  <si>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</si>
  <si>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</si>
  <si>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</si>
  <si>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</si>
  <si>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</si>
  <si>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</si>
  <si>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</si>
  <si>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</si>
  <si>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</si>
  <si>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</si>
  <si>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</si>
  <si>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</si>
  <si>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</si>
  <si>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</si>
  <si>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</si>
  <si>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</si>
  <si>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</si>
  <si>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</si>
  <si>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</si>
  <si>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</si>
  <si>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</si>
  <si>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</si>
  <si>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</si>
  <si>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</si>
  <si>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</si>
  <si>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</si>
  <si>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</si>
  <si>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</si>
  <si>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</si>
  <si>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</si>
  <si>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</si>
  <si>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</si>
  <si>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</si>
  <si>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</si>
  <si>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</si>
  <si>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</si>
  <si>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</si>
  <si>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</si>
  <si>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</si>
  <si>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</si>
  <si>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</si>
  <si>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</si>
  <si>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</si>
  <si>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</si>
  <si>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</si>
  <si>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</si>
  <si>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</si>
  <si>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</si>
  <si>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</si>
  <si>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</si>
  <si>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</si>
  <si>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</si>
  <si>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</si>
  <si>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</si>
  <si>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</si>
  <si>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</si>
  <si>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</si>
  <si>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</si>
  <si>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</si>
  <si>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</si>
  <si>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</si>
  <si>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</si>
  <si>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</si>
  <si>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</si>
  <si>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</si>
  <si>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</si>
  <si>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</si>
  <si>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</si>
  <si>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</si>
  <si>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</si>
  <si>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</si>
  <si>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</si>
  <si>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</si>
  <si>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</si>
  <si>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</si>
  <si>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</si>
  <si>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</si>
  <si>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</si>
  <si>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</si>
  <si>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</si>
  <si>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</si>
  <si>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</si>
  <si>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</si>
  <si>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</si>
  <si>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</si>
  <si>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</si>
  <si>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</si>
  <si>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</si>
  <si>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</si>
  <si>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</si>
  <si>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</si>
  <si>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</si>
  <si>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</si>
  <si>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</si>
  <si>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</si>
  <si>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</si>
  <si>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</si>
  <si>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</si>
  <si>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</si>
  <si>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</si>
  <si>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</si>
  <si>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</si>
  <si>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</si>
  <si>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</si>
  <si>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</si>
  <si>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</si>
  <si>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</si>
  <si>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</si>
  <si>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</si>
  <si>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</si>
  <si>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</si>
  <si>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</si>
  <si>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</si>
  <si>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</si>
  <si>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</si>
  <si>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</si>
  <si>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</si>
  <si>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</si>
  <si>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</si>
  <si>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</si>
  <si>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</si>
  <si>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</si>
  <si>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</si>
  <si>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</si>
  <si>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</si>
  <si>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</si>
  <si>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</si>
  <si>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</si>
  <si>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</si>
  <si>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</si>
  <si>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</si>
  <si>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</si>
  <si>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</si>
  <si>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</si>
  <si>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</si>
  <si>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</si>
  <si>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</si>
  <si>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</si>
  <si>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</si>
  <si>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</si>
  <si>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</si>
  <si>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</si>
  <si>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</si>
  <si>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</si>
  <si>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</si>
  <si>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</si>
  <si>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</si>
  <si>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</si>
  <si>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</si>
  <si>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</si>
  <si>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</si>
  <si>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</si>
  <si>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</si>
  <si>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</si>
  <si>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</si>
  <si>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</si>
  <si>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</si>
  <si>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</si>
  <si>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</si>
  <si>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</si>
  <si>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</si>
  <si>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</si>
  <si>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</si>
  <si>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</si>
  <si>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</si>
  <si>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</si>
  <si>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</si>
  <si>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</si>
  <si>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</si>
  <si>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</si>
  <si>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</si>
  <si>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</si>
  <si>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</si>
  <si>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</si>
  <si>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</si>
  <si>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</si>
  <si>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</si>
  <si>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</si>
  <si>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</si>
  <si>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</si>
  <si>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</si>
  <si>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</si>
  <si>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</si>
  <si>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</si>
  <si>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</si>
  <si>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</si>
  <si>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</si>
  <si>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</si>
  <si>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</si>
  <si>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</si>
  <si>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</si>
  <si>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</si>
  <si>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</si>
  <si>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</si>
  <si>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</si>
  <si>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</si>
  <si>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</si>
  <si>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</si>
  <si>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</si>
  <si>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</si>
  <si>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</si>
  <si>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</si>
  <si>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</si>
  <si>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</si>
  <si>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</si>
  <si>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</si>
  <si>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</si>
  <si>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</si>
  <si>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</si>
  <si>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</si>
  <si>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</si>
  <si>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</si>
  <si>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</si>
  <si>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</si>
  <si>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</si>
  <si>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</si>
  <si>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</si>
  <si>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</si>
  <si>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</si>
  <si>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</si>
  <si>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</si>
  <si>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</si>
  <si>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</si>
  <si>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</si>
  <si>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</si>
  <si>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</si>
  <si>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</si>
  <si>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</si>
  <si>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</si>
  <si>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</si>
  <si>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</si>
  <si>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</si>
  <si>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</si>
  <si>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</si>
  <si>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</si>
  <si>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</si>
  <si>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</si>
  <si>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</si>
  <si>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</si>
  <si>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</si>
  <si>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</si>
  <si>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</si>
  <si>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</si>
  <si>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</si>
  <si>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</si>
  <si>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</si>
  <si>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</si>
  <si>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</si>
  <si>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</si>
  <si>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</si>
  <si>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</si>
  <si>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</si>
  <si>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</si>
  <si>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</si>
  <si>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</si>
  <si>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</si>
  <si>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</si>
  <si>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</si>
  <si>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</si>
  <si>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</si>
  <si>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</si>
  <si>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</si>
  <si>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</si>
  <si>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</si>
  <si>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</si>
  <si>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</si>
  <si>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</si>
  <si>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</si>
  <si>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</si>
  <si>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</si>
  <si>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</si>
  <si>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</si>
  <si>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</si>
  <si>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</si>
  <si>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</si>
  <si>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</si>
  <si>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</si>
  <si>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</si>
  <si>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</si>
  <si>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</si>
  <si>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</si>
  <si>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</si>
  <si>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</si>
  <si>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</si>
  <si>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</si>
  <si>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</si>
  <si>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</si>
  <si>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</si>
  <si>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</si>
  <si>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</si>
  <si>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</si>
  <si>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</si>
  <si>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</si>
  <si>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</si>
  <si>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</si>
  <si>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</si>
  <si>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</si>
  <si>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</si>
  <si>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</si>
  <si>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</si>
  <si>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</si>
  <si>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</si>
  <si>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</si>
  <si>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</si>
  <si>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</si>
  <si>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</si>
  <si>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</si>
  <si>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</si>
  <si>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</si>
  <si>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</si>
  <si>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</si>
  <si>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</si>
  <si>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</si>
  <si>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</si>
  <si>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</si>
  <si>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</si>
  <si>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</si>
  <si>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</si>
  <si>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</si>
  <si>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</si>
  <si>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</si>
  <si>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</si>
  <si>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</si>
  <si>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</si>
  <si>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</si>
  <si>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</si>
  <si>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</si>
  <si>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</si>
  <si>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</si>
  <si>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</si>
  <si>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</si>
  <si>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</si>
  <si>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</si>
  <si>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</si>
  <si>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</si>
  <si>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</si>
  <si>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</si>
  <si>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</si>
  <si>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</si>
  <si>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</si>
  <si>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</si>
  <si>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</si>
  <si>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</si>
  <si>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</si>
  <si>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</si>
  <si>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</si>
  <si>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</si>
  <si>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</si>
  <si>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</si>
  <si>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</si>
  <si>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</si>
  <si>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</si>
  <si>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</si>
  <si>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</si>
  <si>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</si>
  <si>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</si>
  <si>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</si>
  <si>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</si>
  <si>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</si>
  <si>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</si>
  <si>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</si>
  <si>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</si>
  <si>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</si>
  <si>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</si>
  <si>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</si>
  <si>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</si>
  <si>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</si>
  <si>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</si>
  <si>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</si>
  <si>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</si>
  <si>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</si>
  <si>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</si>
  <si>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</si>
  <si>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</si>
  <si>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</si>
  <si>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</si>
  <si>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</si>
  <si>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</si>
  <si>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</si>
  <si>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</si>
  <si>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</si>
  <si>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</si>
  <si>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</si>
  <si>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</si>
  <si>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</si>
  <si>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</si>
  <si>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</si>
  <si>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</si>
  <si>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</si>
  <si>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</si>
  <si>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</si>
  <si>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</si>
  <si>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</si>
  <si>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PCM-20251118-00000840</t>
  </si>
  <si>
    <t>Emergency</t>
  </si>
  <si>
    <t>ETA 60 mins</t>
  </si>
  <si>
    <t>PCM-20251118-00000837</t>
  </si>
  <si>
    <t xml:space="preserve"> PCM-20250215-00000830 </t>
  </si>
  <si>
    <t>LTE site still down and  site located in aramco area access issue need special permission</t>
  </si>
  <si>
    <t>PCM-20251118-00000856</t>
  </si>
  <si>
    <t>10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</si>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</sst>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4" fillId="9" borderId="10" xfId="0" applyFont="1" applyFill="1" applyBorder="1" applyAlignment="1">
      <alignment horizontal="center" vertical="center"/>
    </xf>
    <xf numFmtId="0" fontId="24" fillId="9" borderId="8" xfId="0" applyFont="1" applyFill="1" applyBorder="1" applyAlignment="1">
      <alignment horizontal="center" vertical="center" wrapText="1"/>
    </xf>
    <xf numFmtId="165" fontId="24" fillId="9" borderId="8" xfId="0" applyNumberFormat="1" applyFont="1" applyFill="1" applyBorder="1" applyAlignment="1">
      <alignment horizontal="center" vertical="center" wrapText="1"/>
    </xf>
    <xf numFmtId="164" fontId="26" fillId="10" borderId="8" xfId="0" applyNumberFormat="1" applyFont="1" applyFill="1" applyBorder="1" applyAlignment="1">
      <alignment horizontal="center" vertical="center"/>
    </xf>
    <xf numFmtId="165" fontId="24"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9" totalsRowShown="0" headerRowDxfId="157" dataDxfId="156" headerRowBorderDxfId="154" tableBorderDxfId="155" totalsRowBorderDxfId="153">
  <autoFilter ref="A1:CJ1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0" totalsRowShown="0" headerRowDxfId="64" dataDxfId="63" headerRowBorderDxfId="61" tableBorderDxfId="62">
  <autoFilter ref="A1:L9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4" totalsRowShown="0" headerRowDxfId="48" dataDxfId="47" headerRowBorderDxfId="45" tableBorderDxfId="46" totalsRowBorderDxfId="44">
  <autoFilter ref="A1:L5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8" totalsRowShown="0" headerRowDxfId="15" dataDxfId="14" headerRowBorderDxfId="12" tableBorderDxfId="13">
  <autoFilter ref="A1:L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316.60635532407468</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45979.554781250001</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45979.554781250001</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45979.554781250001</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45979.554781250001</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45979.554781250001</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45979.554781250001</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45979.554781250001</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45979.554781250001</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45979.554781250001</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45979.554781250001</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45979.554781250001</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45979.554781250001</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45979.554781250001</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45979.554781250001</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45979.554781250001</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45979.554781250001</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45979.554781250001</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45979.554781250001</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45979.554781250001</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45979.554781250001</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45979.554781250001</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45979.554781250001</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45979.554781250001</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45979.554781250001</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45979.554781250001</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45979.554781250001</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45979.554781250001</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45979.554781250001</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45979.554781250001</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45979.554781250001</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45979.554781250001</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45979.554781250001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45979.554781250001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45979.554781250001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45979.554781250001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45979.554781250001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45979.554781250001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45979.554781250001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45979.554781250001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45979.554781250001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45979.554781250001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45979.554781250001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45979.554781250001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45979.554781250001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45979.554781250001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45979.554781250001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45979.554781250001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45979.554781250001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45979.554781250001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45979.554781250001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45979.554781250001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45979.554781250001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45979.554781250001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45979.554781250001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45979.554781250001</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45979.554781250001</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45979.554781250001</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45979.554781250001</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45979.554781250001</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45979.554781250001</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45979.554781250001</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45979.554781250001</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45979.554781250001</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D5E21AEE-34DF-4228-905B-F94E3794B986}"/>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9"/>
  <sheetViews>
    <sheetView workbookViewId="0">
      <pane ySplit="1" topLeftCell="A2" activePane="bottomLeft" state="frozen"/>
      <selection pane="bottomLeft" activeCell="K10" sqref="K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154.55494351851667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45979.554781250001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45979.554781250001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45979.554781250001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45979.554781250001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45979.554781250001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45979.554781250001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45979.554781250001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45979.554781250001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45979.554781250001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45979.554781250001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45979.554781250001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45979.554781250001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45979.554781250001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45979.554781250001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45979.554781250001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45979.554781250001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45979.554781250001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45979.554781250001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45979.554781250001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45979.554781250001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45979.554781250001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45979.554781250001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45979.554781250001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45979.554781250001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45979.554781250001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45979.554781250001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45979.554781250001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45979.554781250001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45979.554781250001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45979.554781250001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45979.554781250001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45979.554781250001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45979.554781250001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45979.554781250001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45979.554781250001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45979.554781250001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45979.554781250001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45979.554781250001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45979.554781250001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45979.554781250001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45979.554781250001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45979.554781250001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45979.554781250001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45979.554781250001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45979.554781250001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45979.554781250001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45979.554781250001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45979.554781250001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45979.554781250001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45979.554781250001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45979.554781250001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45979.554781250001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45979.554781250001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45979.554781250001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45979.554781250001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45979.554781250001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45979.554781250001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45979.554781250001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45979.554781250001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45979.554781250001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45979.554781250001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45979.554781250001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45979.554781250001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45979.554781250001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45979.554781250001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45979.554781250001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45979.554781250001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45979.554781250001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45979.554781250001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45979.554781250001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45979.554781250001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45979.554781250001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45979.554781250001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45979.554781250001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45979.554781250001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45979.554781250001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45979.554781250001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45979.554781250001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45979.554781250001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45979.554781250001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45979.554781250001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45979.554781250001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45979.554781250001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45979.554781250001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45979.554781250001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45979.554781250001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45979.554781250001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45979.554781250001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45979.554781250001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45979.554781250001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45979.554781250001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45979.554781250001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45979.554781250001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45979.554781250001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45979.554781250001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45979.554781250001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45979.554781250001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45979.554781250001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45979.554781250001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45979.554781250001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45979.554781250001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45979.554781250001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45979.554781250001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45979.554781250001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45979.554781250001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45979.554781250001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45979.554781250001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45979.554781250001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45979.554781250001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45979.554781250001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45979.554781250001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45979.554781250001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45979.554781250001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45979.554781250001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45979.554781250001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45979.554781250001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45979.554781250001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45979.554781250001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45979.554781250001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45979.554781250001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45979.554781250001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45979.554781250001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45979.554781250001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45979.554781250001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45979.554781250001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45979.554781250001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45979.554781250001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45979.554781250001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45979.554781250001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45979.554781250001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45979.554781250001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45979.554781250001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45979.554781250001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45979.554781250001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45979.554781250001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45979.554781250001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45979.554781250001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45979.554781250001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45979.554781250001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45979.554781250001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45979.554781250001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45979.554781250001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45979.554781250001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45979.554781250001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45979.554781250001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45979.554781250001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45979.554781250001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45979.554781250001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45979.554781250001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45979.554781250001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45979.554781250001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45979.554781250001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45979.554781250001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45979.554781250001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45979.554781250001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45979.554781250001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45979.554781250001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45979.554781250001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45979.554781250001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45979.554781250001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45979.554781250001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45979.554781250001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45979.554781250001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45979.554781250001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45979.554781250001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45979.554781250001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45979.554781250001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45979.554781250001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45979.554781250001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45979.554781250001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45979.554781250001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45979.554781250001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45979.554781250001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45979.554781250001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45979.554781250001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45979.554781250001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45979.554781250001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45979.554781250001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45979.554781250001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45979.554781250001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45979.554781250001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45979.554781250001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45979.554781250001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45979.554781250001</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45979.554781250001</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45979.554781250001</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45979.554781250001</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45979.554781250001</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45979.554781250001</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45979.554781250001</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45979.554781250001</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45979.554781250001</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45979.554781250001</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45979.554781250001</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45979.554781250001</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45979.554781250001</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sheetData>
  <dataValidations count="2">
    <dataValidation allowBlank="1" showInputMessage="1" showErrorMessage="1" sqref="E1" xr:uid="{4D935161-CDD3-4592-B877-3FB59C99E142}"/>
    <dataValidation type="list" allowBlank="1" showInputMessage="1" showErrorMessage="1" sqref="E3:E19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0"/>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39105</v>
      </c>
      <c r="B2" s="61" t="str">
        <f>IFERROR(VLOOKUP(D2,DB!A:K,11,0),"")</f>
        <v>R3</v>
      </c>
      <c r="C2" s="18">
        <v>17</v>
      </c>
      <c r="D2" s="61" t="s">
        <v>25415</v>
      </c>
      <c r="E2" s="18" t="s">
        <v>39106</v>
      </c>
      <c r="F2" s="20">
        <v>45979.480543981481</v>
      </c>
      <c r="G2" s="21">
        <f t="shared" ref="G2:G5" ca="1" si="0">IFERROR(NOW()-F2,"-")</f>
        <v>7.4237499997252598E-2</v>
      </c>
      <c r="H2" s="22">
        <v>45979.457557870373</v>
      </c>
      <c r="I2" s="19" t="str">
        <f>IFERROR(VLOOKUP(D2,DB!A:F,6,0),"")</f>
        <v>SCECO</v>
      </c>
      <c r="J2" s="18" t="str">
        <f>IFERROR(VLOOKUP(D2,DB!A:G,7,0),"")</f>
        <v>Dead</v>
      </c>
      <c r="K2" s="45" t="s">
        <v>39107</v>
      </c>
      <c r="L2" s="23" t="str">
        <f>IFERROR(VLOOKUP(D2,DB!A:I,9,0),"")</f>
        <v>Latis</v>
      </c>
    </row>
    <row r="3" spans="1:13" s="98" customFormat="1" ht="15" customHeight="1">
      <c r="A3" s="85" t="s">
        <v>39108</v>
      </c>
      <c r="B3" s="61" t="str">
        <f>IFERROR(VLOOKUP(D3,DB!A:K,11,0),"")</f>
        <v>R3</v>
      </c>
      <c r="C3" s="61">
        <v>1</v>
      </c>
      <c r="D3" s="61" t="s">
        <v>25411</v>
      </c>
      <c r="E3" s="61" t="s">
        <v>39021</v>
      </c>
      <c r="F3" s="144">
        <v>45979.492060185185</v>
      </c>
      <c r="G3" s="143">
        <f ca="1">IFERROR(NOW()-F3,"-")</f>
        <v>6.2721064816287253E-2</v>
      </c>
      <c r="H3" s="142">
        <v>45979.449953703705</v>
      </c>
      <c r="I3" s="85" t="str">
        <f>IFERROR(VLOOKUP(D3,DB!A:F,6,0),"")</f>
        <v>SCECO</v>
      </c>
      <c r="J3" s="61" t="str">
        <f>IFERROR(VLOOKUP(D3,DB!A:G,7,0),"")</f>
        <v>Vandalized</v>
      </c>
      <c r="K3" s="141" t="s">
        <v>39107</v>
      </c>
      <c r="L3" s="140" t="str">
        <f>IFERROR(VLOOKUP(D3,DB!A:I,9,0),"")</f>
        <v>Latis</v>
      </c>
    </row>
    <row r="4" spans="1:13" ht="15" customHeight="1">
      <c r="A4" s="19"/>
      <c r="B4" s="61" t="str">
        <f>IFERROR(VLOOKUP(D4,DB!A:K,11,0),"")</f>
        <v/>
      </c>
      <c r="C4" s="18"/>
      <c r="D4" s="61"/>
      <c r="E4" s="61"/>
      <c r="F4" s="20"/>
      <c r="G4" s="21">
        <f t="shared" ca="1" si="0"/>
        <v>45979.554781481478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45979.554781481478</v>
      </c>
      <c r="H5" s="22"/>
      <c r="I5" s="19" t="str">
        <f>IFERROR(VLOOKUP(D5,DB!A:F,6,0),"")</f>
        <v/>
      </c>
      <c r="J5" s="18" t="str">
        <f>IFERROR(VLOOKUP(D5,DB!A:G,7,0),"")</f>
        <v/>
      </c>
      <c r="K5" s="45"/>
      <c r="L5" s="23" t="str">
        <f>IFERROR(VLOOKUP(D5,DB!A:I,9,0),"")</f>
        <v/>
      </c>
    </row>
    <row r="6" spans="1:13" ht="15" customHeight="1">
      <c r="A6" s="19"/>
      <c r="B6" s="61" t="str">
        <f>IFERROR(VLOOKUP(D6,DB!A:K,11,0),"")</f>
        <v/>
      </c>
      <c r="C6" s="18"/>
      <c r="D6" s="19"/>
      <c r="E6" s="18"/>
      <c r="F6" s="20"/>
      <c r="G6" s="21">
        <f t="shared" ref="G6:G69" ca="1" si="1">IFERROR(NOW()-F6,"-")</f>
        <v>45979.554781481478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45979.554781481478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45979.554781481478</v>
      </c>
      <c r="H8" s="22"/>
      <c r="I8" s="19" t="str">
        <f>IFERROR(VLOOKUP(D8,DB!A:F,6,0),"")</f>
        <v/>
      </c>
      <c r="J8" s="18" t="str">
        <f>IFERROR(VLOOKUP(D8,DB!A:G,7,0),"")</f>
        <v/>
      </c>
      <c r="K8" s="45"/>
      <c r="L8" s="23" t="str">
        <f>IFERROR(VLOOKUP(D8,DB!A:I,9,0),"")</f>
        <v/>
      </c>
    </row>
    <row r="9" spans="1:13" ht="15" customHeight="1">
      <c r="A9" s="19"/>
      <c r="B9" s="61" t="str">
        <f>IFERROR(VLOOKUP(D9,DB!A:K,11,0),"")</f>
        <v/>
      </c>
      <c r="C9" s="18"/>
      <c r="D9" s="61"/>
      <c r="E9" s="18"/>
      <c r="F9" s="20"/>
      <c r="G9" s="21">
        <f t="shared" ca="1" si="1"/>
        <v>45979.554781481478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45979.554781481478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45979.554781481478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45979.554781481478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45979.554781481478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45979.554781481478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45979.554781481478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45979.554781481478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45979.554781481478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45979.554781481478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45979.554781481478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45979.554781481478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45979.554781481478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45979.554781481478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45979.554781481478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45979.554781481478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45979.554781481478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45979.554781481478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45979.554781481478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45979.554781481478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45979.554781481478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45979.554781481478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45979.554781481478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45979.554781481478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45979.554781481478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45979.554781481478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45979.554781481478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45979.554781481478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45979.554781481478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45979.554781481478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45979.554781481478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45979.554781481478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45979.554781481478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45979.554781481478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45979.554781481478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45979.554781481478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45979.554781481478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45979.554781481478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45979.554781481478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45979.554781481478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45979.554781481478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45979.554781481478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45979.554781481478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45979.554781481478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45979.554781481478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45979.554781481478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45979.554781481478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45979.554781481478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45979.554781481478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45979.554781481478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45979.554781481478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45979.554781481478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45979.554781481478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45979.554781481478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45979.554781481478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45979.554781481478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45979.554781481478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45979.554781481478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45979.554781481478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45979.554781481478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45979.554781481478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45979.554781481478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45979.554781481478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45979.554781481478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45979.554781481478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45979.554781481478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45979.554781481478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45979.554781481478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45979.554781481478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45979.554781481478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45979.554781481478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45979.554781481478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45979.554781481478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45979.554781481478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45979.554781481478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45979.554781481478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45979.554781481478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45979.554781481478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45979.554781481478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45979.554781481478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45979.554781481478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45979.554781481478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45979.554781481478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45979.554781481478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45979.554781481478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45979.554781481478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45979.554781481478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45979.554781481478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45979.554781481478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45979.554781481478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45979.554781481478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45979.554781481478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45979.554781481478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45979.554781481478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45979.554781481478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45979.554781481478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45979.554781481478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45979.554781481478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45979.554781481478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45979.554781481478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45979.554781481478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45979.554781481478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45979.554781481478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45979.554781481478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45979.554781481478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45979.554781481478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45979.554781481478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45979.554781481478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45979.554781481478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45979.554781481478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45979.554781481478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45979.554781481478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45979.554781481478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45979.554781481478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45979.554781481478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45979.554781481478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45979.554781481478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45979.554781481478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45979.554781481478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45979.554781481478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45979.554781481478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45979.554781481478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45979.554781481478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45979.554781481478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45979.554781481478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45979.554781481478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45979.554781481478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45979.554781481478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45979.554781481478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45979.554781481478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45979.554781481478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45979.554781481478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45979.554781481478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45979.554781481478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45979.554781481478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45979.554781481478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45979.554781481478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45979.554781481478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45979.554781481478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45979.554781481478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45979.554781481478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45979.554781481478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45979.554781481478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45979.554781481478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45979.554781481478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45979.554781481478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45979.554781481478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45979.554781481478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45979.554781481478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45979.554781481478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45979.554781481478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45979.554781481478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45979.554781481478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45979.554781481478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45979.554781481478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45979.554781481478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45979.554781481478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45979.554781481478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45979.554781481478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45979.554781481478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45979.554781481478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45979.554781481478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45979.554781481478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45979.554781481478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45979.554781481478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45979.554781481478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45979.554781481478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45979.554781481478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45979.554781481478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45979.554781481478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45979.554781481478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45979.554781481478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45979.554781481478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45979.554781481478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45979.554781481478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45979.554781481478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45979.554781481478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45979.554781481478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45979.554781481478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45979.554781481478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45979.554781481478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45979.554781481478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45979.554781481478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45979.554781481478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45979.554781481478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45979.554781481478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45979.554781481478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45979.554781481478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45979.554781481478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45979.554781481478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45979.554781481478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45979.554781481478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45979.554781481478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45979.554781481478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45979.554781481478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45979.554781481478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45979.554781481478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45979.554781481478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45979.554781481478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45979.554781481478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45979.554781481478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45979.554781481478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45979.554781481478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45979.554781481478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45979.554781481478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45979.554781481478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45979.554781481478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45979.554781481478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45979.554781481478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45979.554781481478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45979.554781481478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45979.554781481478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45979.554781481478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45979.554781481478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45979.554781481478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45979.554781481478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45979.554781481478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45979.554781481478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45979.554781481478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45979.554781481478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45979.554781481478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45979.554781481478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45979.554781481478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45979.554781481478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45979.554781481478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45979.554781481478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45979.554781481478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45979.554781481478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45979.554781481478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45979.554781481478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45979.554781481478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45979.554781481478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45979.554781481478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45979.554781481478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45979.554781481478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45979.554781481478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45979.554781481478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45979.554781481478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45979.554781481478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45979.554781481478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45979.554781481478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45979.554781481478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45979.554781481478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45979.554781481478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45979.554781481478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45979.554781481478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45979.554781481478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45979.554781481478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45979.554781481478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45979.554781481478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45979.554781481478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45979.554781481478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45979.554781481478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45979.554781481478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45979.554781481478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45979.554781481478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45979.554781481478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45979.554781481478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45979.554781481478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45979.554781481478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45979.554781481478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45979.554781481478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45979.554781481478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45979.554781481478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45979.554781481478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45979.554781481478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45979.554781481478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45979.554781481478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45979.554781481478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45979.554781481478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45979.554781481478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45979.554781481478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45979.554781481478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45979.554781481478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45979.554781481478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45979.554781481478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45979.554781481478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45979.554781481478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45979.554781481478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45979.554781481478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45979.554781481478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45979.554781481478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45979.554781481478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45979.554781481478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45979.554781481478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45979.554781481478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45979.554781481478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45979.554781481478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45979.554781481478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45979.554781481478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45979.554781481478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45979.554781481478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45979.554781481478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45979.554781481478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45979.554781481478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45979.554781481478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45979.554781481478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45979.554781481478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45979.554781481478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45979.554781481478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45979.554781481478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45979.554781481478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45979.554781481478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45979.554781481478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45979.554781481478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45979.554781481478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45979.554781481478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45979.554781481478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45979.554781481478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45979.554781481478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45979.554781481478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45979.554781481478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45979.554781481478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45979.554781481478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45979.554781481478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45979.554781481478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45979.554781481478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45979.554781481478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45979.554781481478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45979.554781481478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45979.554781481478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45979.554781481478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45979.554781481478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45979.554781481478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45979.554781481478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45979.554781481478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45979.554781481478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45979.554781481478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45979.554781481478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45979.554781481478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45979.554781481478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45979.554781481478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45979.554781481478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45979.554781481478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45979.554781481478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45979.554781481478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45979.554781481478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45979.554781481478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45979.554781481478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45979.554781481478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45979.554781481478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45979.554781481478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45979.554781481478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45979.554781481478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45979.554781481478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45979.554781481478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45979.554781481478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45979.554781481478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45979.554781481478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45979.554781481478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45979.554781481478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45979.554781481478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45979.554781481478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45979.554781481478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45979.554781481478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45979.554781481478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45979.554781481478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45979.554781481478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45979.554781481478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45979.554781481478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45979.554781481478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45979.554781481478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45979.554781481478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45979.554781481478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45979.554781481478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45979.554781481478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45979.554781481478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45979.554781481478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45979.554781481478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45979.554781481478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45979.554781481478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45979.554781481478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45979.554781481478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45979.554781481478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45979.554781481478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45979.554781481478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45979.554781481478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45979.554781481478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45979.554781481478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45979.554781481478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45979.554781481478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45979.554781481478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45979.554781481478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45979.554781481478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45979.554781481478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45979.554781481478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45979.554781481478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45979.554781481478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45979.554781481478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45979.554781481478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45979.554781481478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45979.554781481478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45979.554781481478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45979.554781481478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45979.554781481478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45979.554781481478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45979.554781481478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45979.554781481478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45979.554781481478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45979.554781481478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45979.554781481478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45979.554781481478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45979.554781481478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45979.554781481478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45979.554781481478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45979.554781481478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45979.554781481478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45979.554781481478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45979.554781481478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45979.554781481478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45979.554781481478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45979.554781481478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45979.554781481478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45979.554781481478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45979.554781481478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45979.554781481478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45979.554781481478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45979.554781481478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45979.554781481478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45979.554781481478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45979.554781481478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45979.554781481478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45979.554781481478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45979.554781481478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45979.554781481478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45979.554781481478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45979.554781481478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45979.554781481478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45979.554781481478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45979.554781481478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45979.554781481478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45979.554781481478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45979.554781481478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45979.554781481478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45979.554781481478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45979.554781481478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45979.554781481478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45979.554781481478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45979.554781481478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45979.554781481478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45979.554781481478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45979.554781481478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45979.554781481478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45979.554781481478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45979.554781481478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45979.554781481478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45979.554781481478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45979.554781481478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45979.554781481478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45979.554781481478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45979.554781481478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45979.554781481478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45979.554781481478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45979.554781481478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45979.554781481478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45979.554781481478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45979.554781481478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45979.554781481478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45979.554781481478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45979.554781481478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45979.554781481478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45979.554781481478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45979.554781481478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45979.554781481478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45979.554781481478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45979.554781481478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45979.554781481478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45979.554781481478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45979.554781481478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45979.554781481478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45979.554781481478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45979.554781481478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45979.554781481478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45979.554781481478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45979.554781481478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45979.554781481478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45979.554781481478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45979.554781481478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45979.554781481478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45979.554781481478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45979.554781481478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45979.554781481478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45979.554781481478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45979.554781481478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45979.554781481478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45979.554781481478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45979.554781481478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45979.554781481478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45979.554781481478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45979.554781481478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45979.554781481478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45979.554781481478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45979.554781481478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45979.554781481478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45979.554781481478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45979.554781481478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45979.554781481478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45979.554781481478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45979.554781481478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45979.554781481478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45979.554781481478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45979.554781481478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45979.554781481478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45979.554781481478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45979.554781481478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45979.554781481478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45979.554781481478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45979.554781481478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45979.554781481478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45979.554781481478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45979.554781481478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45979.554781481478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45979.554781481478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45979.554781481478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45979.554781481478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45979.554781481478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45979.554781481478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45979.554781481478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45979.554781481478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45979.554781481478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45979.554781481478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45979.554781481478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45979.554781481478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45979.554781481478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45979.554781481478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45979.554781481478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45979.554781481478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45979.554781481478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45979.554781481478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45979.554781481478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45979.554781481478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45979.554781481478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45979.554781481478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45979.554781481478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45979.554781481478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45979.554781481478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45979.554781481478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45979.554781481478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45979.554781481478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45979.554781481478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45979.554781481478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45979.554781481478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45979.554781481478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45979.554781481478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45979.554781481478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45979.554781481478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45979.554781481478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45979.554781481478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45979.554781481478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45979.554781481478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45979.554781481478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45979.554781481478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45979.554781481478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45979.554781481478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45979.554781481478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45979.554781481478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45979.554781481478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45979.554781481478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45979.554781481478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45979.554781481478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45979.554781481478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45979.554781481478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45979.554781481478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45979.554781481478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45979.554781481478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45979.554781481478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45979.554781481478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45979.554781481478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45979.554781481478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45979.554781481478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45979.554781481478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45979.554781481478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45979.554781481478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45979.554781481478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45979.554781481478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45979.554781481478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45979.554781481478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45979.554781481478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45979.554781481478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45979.554781481478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45979.554781481478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45979.554781481478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45979.554781481478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45979.554781481478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45979.554781481478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45979.554781481478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45979.554781481478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45979.554781481478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45979.554781481478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45979.554781481478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45979.554781481478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45979.554781481478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45979.554781481478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45979.554781481478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45979.554781481478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45979.554781481478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45979.554781481478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45979.554781481478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45979.554781481478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45979.554781481478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45979.554781481478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45979.554781481478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45979.554781481478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45979.554781481478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45979.554781481478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45979.554781481478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45979.554781481478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45979.554781481478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45979.554781481478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45979.554781481478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45979.554781481478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45979.554781481478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45979.554781481478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45979.554781481478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45979.554781481478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45979.554781481478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45979.554781481478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45979.554781481478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45979.554781481478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45979.554781481478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45979.554781481478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45979.554781481478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45979.554781481478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45979.554781481478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45979.554781481478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45979.554781481478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45979.554781481478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45979.554781481478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45979.554781481478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45979.554781481478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45979.554781481478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45979.554781481478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45979.554781481478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45979.554781481478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45979.554781481478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45979.554781481478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45979.554781481478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45979.554781481478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45979.554781481478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45979.554781481478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45979.554781481478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45979.554781481478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45979.554781481478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45979.554781481478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45979.554781481478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45979.554781481478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45979.554781481478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45979.554781481478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45979.554781481478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45979.554781481478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45979.554781481478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45979.554781481478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45979.554781481478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45979.554781481478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45979.554781481478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45979.554781481478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45979.554781481478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45979.554781481478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45979.554781481478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45979.554781481478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45979.554781481478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45979.554781481478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45979.554781481478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45979.554781481478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45979.554781481478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45979.554781481478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45979.554781481478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45979.554781481478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45979.554781481478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45979.554781481478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45979.554781481478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45979.554781481478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45979.554781481478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45979.554781481478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45979.554781481478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45979.554781481478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45979.554781481478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45979.554781481478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45979.554781481478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45979.554781481478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45979.554781481478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45979.554781481478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45979.554781481478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45979.554781481478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45979.554781481478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45979.554781481478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45979.554781481478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45979.554781481478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45979.554781481478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45979.554781481478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45979.554781481478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45979.554781481478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45979.554781481478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45979.554781481478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45979.554781481478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45979.554781481478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45979.554781481478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45979.554781481478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45979.554781481478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45979.554781481478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45979.554781481478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45979.554781481478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45979.554781481478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45979.554781481478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45979.554781481478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45979.554781481478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45979.554781481478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45979.554781481478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45979.554781481478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45979.554781481478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45979.554781481478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45979.554781481478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45979.554781481478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45979.554781481478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45979.554781481478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45979.554781481478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45979.554781481478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45979.554781481478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45979.554781481478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45979.554781481478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45979.554781481478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45979.554781481478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45979.554781481478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45979.554781481478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45979.554781481478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45979.554781481478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45979.554781481478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45979.554781481478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45979.554781481478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45979.554781481478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45979.554781481478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45979.554781481478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45979.554781481478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45979.554781481478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45979.554781481478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45979.554781481478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45979.554781481478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45979.554781481478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45979.554781481478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45979.554781481478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45979.554781481478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45979.554781481478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45979.554781481478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45979.554781481478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45979.554781481478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45979.554781481478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45979.554781481478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45979.554781481478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45979.554781481478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45979.554781481478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45979.554781481478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45979.554781481478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45979.554781481478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45979.554781481478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45979.554781481478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45979.554781481478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45979.554781481478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45979.554781481478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45979.554781481478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45979.554781481478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45979.554781481478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45979.554781481478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45979.554781481478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45979.554781481478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45979.554781481478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45979.554781481478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45979.554781481478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45979.554781481478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45979.554781481478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45979.554781481478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45979.554781481478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45979.554781481478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45979.554781481478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45979.554781481478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45979.554781481478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45979.554781481478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45979.554781481478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45979.554781481478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45979.554781481478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45979.554781481478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45979.554781481478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45979.554781481478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45979.554781481478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45979.554781481478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45979.554781481478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45979.554781481478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45979.554781481478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45979.554781481478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45979.554781481478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45979.554781481478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45979.554781481478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45979.554781481478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45979.554781481478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45979.554781481478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45979.554781481478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45979.554781481478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45979.554781481478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45979.554781481478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45979.554781481478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45979.554781481478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45979.554781481478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45979.554781481478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45979.554781481478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45979.554781481478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45979.554781481478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45979.554781481478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45979.554781481478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45979.554781481478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45979.554781481478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45979.554781481478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45979.554781481478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45979.554781481478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45979.554781481478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45979.554781481478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45979.554781481478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45979.554781481478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45979.554781481478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45979.554781481478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45979.554781481478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45979.554781481478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45979.554781481478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45979.554781481478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45979.554781481478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45979.554781481478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45979.554781481478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45979.554781481478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45979.554781481478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45979.554781481478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45979.554781481478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45979.554781481478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45979.554781481478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45979.554781481478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45979.554781481478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45979.554781481478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45979.554781481478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45979.554781481478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45979.554781481478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45979.554781481478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45979.554781481478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45979.554781481478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45979.554781481478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45979.554781481478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45979.554781481478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45979.554781481478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45979.554781481478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45979.554781481478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45979.554781481478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45979.554781481478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45979.554781481478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45979.554781481478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45979.554781481478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45979.554781481478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45979.554781481478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45979.554781481478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45979.554781481478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45979.554781481478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45979.554781481478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45979.554781481478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45979.554781481478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45979.554781481478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45979.554781481478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45979.554781481478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45979.554781481478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45979.554781481478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45979.554781481478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45979.554781481478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45979.554781481478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45979.554781481478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45979.554781481478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45979.554781481478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45979.554781481478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45979.554781481478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45979.554781481478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45979.554781481478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45979.554781481478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45979.554781481478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45979.554781481478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45979.554781481478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45979.554781481478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45979.554781481478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45979.554781481478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45979.554781481478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45979.554781481478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45979.554781481478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45979.554781481478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45979.554781481478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45979.554781481478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45979.554781481478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45979.554781481478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45979.554781481478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45979.554781481478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45979.554781481478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45979.554781481478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45979.554781481478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45979.554781481478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45979.554781481478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45979.554781481478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45979.554781481478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45979.554781481478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45979.554781481478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45979.554781481478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45979.554781481478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45979.554781481478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45979.554781481478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45979.554781481478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45979.554781481478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45979.554781481478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45979.554781481478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45979.554781481478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45979.554781481478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45979.554781481478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45979.554781481478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45979.554781481478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45979.554781481478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45979.554781481478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45979.554781481478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45979.554781481478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45979.554781481478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45979.554781481478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45979.554781481478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45979.554781481478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45979.554781481478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45979.554781481478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45979.554781481478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45979.554781481478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45979.554781481478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45979.554781481478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45979.554781481478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45979.554781481478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45979.554781481478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45979.554781481478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45979.554781481478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45979.554781481478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45979.554781481478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45979.554781481478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45979.554781481478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45979.554781481478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45979.554781481478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45979.554781481478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45979.554781481478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45979.554781481478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45979.554781481478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45979.554781481478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45979.554781481478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45979.554781481478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45979.554781481478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45979.554781481478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45979.554781481478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45979.554781481478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45979.554781481478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45979.554781481478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45979.554781481478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45979.554781481478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45979.554781481478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45979.554781481478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45979.554781481478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45979.554781481478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980" ca="1" si="16">IFERROR(NOW()-F966,"-")</f>
        <v>45979.554781481478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45979.554781481478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45979.554781481478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45979.554781481478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45979.554781481478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45979.554781481478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45979.554781481478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45979.554781481478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45979.554781481478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45979.554781481478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45979.554781481478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45979.554781481478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45979.554781481478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45979.554781481478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45979.554781481478</v>
      </c>
      <c r="H980" s="22"/>
      <c r="I980" s="19" t="str">
        <f>IFERROR(VLOOKUP(D980,DB!A:F,6,0),"")</f>
        <v/>
      </c>
      <c r="J980" s="18" t="str">
        <f>IFERROR(VLOOKUP(D980,DB!A:G,7,0),"")</f>
        <v/>
      </c>
      <c r="K980" s="45"/>
      <c r="L980" s="23" t="str">
        <f>IFERROR(VLOOKUP(D980,DB!A:I,9,0),"")</f>
        <v/>
      </c>
    </row>
  </sheetData>
  <dataValidations count="2">
    <dataValidation allowBlank="1" showInputMessage="1" showErrorMessage="1" sqref="E1" xr:uid="{5914219A-CB83-432D-936A-CC0CB6F3982A}"/>
    <dataValidation type="list" allowBlank="1" showInputMessage="1" showErrorMessage="1" sqref="E2:E9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276.07406365740462</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3</v>
      </c>
      <c r="D3" s="91" t="s">
        <v>29415</v>
      </c>
      <c r="E3" s="94" t="s">
        <v>39021</v>
      </c>
      <c r="F3" s="95">
        <v>45979.496296296296</v>
      </c>
      <c r="G3" s="96">
        <f ca="1">IFERROR(NOW()-F3,"")</f>
        <v>5.8484953704464715E-2</v>
      </c>
      <c r="H3" s="95">
        <v>45979.488391203704</v>
      </c>
      <c r="I3" s="113" t="str">
        <f>IFERROR(VLOOKUP(D3,DB!A:F,6,0),"")</f>
        <v>SCECO</v>
      </c>
      <c r="J3" s="113" t="str">
        <f>IFERROR(VLOOKUP(D3,DB!A:G,7,0),"")</f>
        <v>Dead</v>
      </c>
      <c r="K3" s="97" t="s">
        <v>39112</v>
      </c>
      <c r="L3" s="91" t="str">
        <f>IFERROR(VLOOKUP(D3,DB!A:I,9,0),"")</f>
        <v>Latis</v>
      </c>
    </row>
    <row r="4" spans="1:16" ht="15" customHeight="1">
      <c r="A4" s="113"/>
      <c r="B4" s="113" t="str">
        <f>IFERROR(VLOOKUP(D4,DB!A:K,11,0),"")</f>
        <v/>
      </c>
      <c r="C4" s="93"/>
      <c r="D4" s="91"/>
      <c r="E4" s="94"/>
      <c r="F4" s="95"/>
      <c r="G4" s="96">
        <f ca="1">IFERROR(NOW()-F4,"")</f>
        <v>45979.554781250001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45979.554781250001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45979.554781250001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45979.554781250001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45979.554781250001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45979.554781250001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45979.554781250001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45979.554781250001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4" ca="1" si="0">IFERROR(NOW()-F12,"")</f>
        <v>45979.554781250001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45979.554781250001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45979.554781250001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45979.554781250001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45979.554781250001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45979.554781250001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45979.554781250001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45979.554781250001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45979.554781250001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45979.554781250001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45979.554781250001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45979.554781250001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45979.554781250001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45979.554781250001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45979.554781250001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45979.554781250001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45979.554781250001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45979.554781250001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45979.554781250001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45979.554781250001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45979.554781250001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45979.554781250001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45979.554781250001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45979.554781250001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45979.554781250001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45979.554781250001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45979.554781250001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45979.554781250001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45979.554781250001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45979.554781250001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45979.554781250001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45979.554781250001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45979.554781250001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45979.554781250001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45979.554781250001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45979.554781250001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45979.554781250001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45979.554781250001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45979.554781250001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45979.554781250001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45979.554781250001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45979.554781250001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45979.554781250001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45979.554781250001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45979.554781250001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45979.554781250001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45979.554781250001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45979.554781250001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45979.554781250001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45979.554781250001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45979.554781250001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45979.554781250001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45979.554781250001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45979.554781250001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45979.554781250001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45979.554781250001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45979.554781250001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45979.554781250001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45979.554781250001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45979.554781250001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45979.554781250001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45979.554781250001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45979.554781250001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ref="G75:G138" ca="1" si="1">IFERROR(NOW()-F75,"")</f>
        <v>45979.554781250001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45979.554781250001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45979.554781250001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45979.554781250001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45979.554781250001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45979.554781250001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45979.554781250001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45979.554781250001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45979.554781250001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45979.554781250001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45979.554781250001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45979.554781250001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45979.554781250001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45979.554781250001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45979.554781250001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45979.554781250001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45979.554781250001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45979.554781250001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45979.554781250001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45979.554781250001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45979.554781250001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45979.554781250001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45979.554781250001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45979.554781250001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45979.554781250001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45979.554781250001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45979.554781250001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45979.554781250001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45979.554781250001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45979.554781250001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45979.554781250001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45979.554781250001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45979.554781250001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45979.554781250001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45979.554781250001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45979.554781250001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45979.554781250001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45979.554781250001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45979.554781250001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45979.554781250001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45979.554781250001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45979.554781250001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45979.554781250001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45979.554781250001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45979.554781250001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45979.554781250001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45979.554781250001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45979.554781250001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45979.554781250001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45979.554781250001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45979.554781250001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45979.554781250001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45979.554781250001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45979.554781250001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45979.554781250001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45979.554781250001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45979.554781250001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45979.554781250001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45979.554781250001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45979.554781250001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45979.554781250001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45979.554781250001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45979.554781250001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45979.554781250001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ref="G139:G202" ca="1" si="2">IFERROR(NOW()-F139,"")</f>
        <v>45979.554781250001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45979.554781250001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45979.554781250001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45979.554781250001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45979.554781250001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45979.554781250001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45979.554781250001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45979.554781250001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45979.554781250001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45979.554781250001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45979.554781250001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45979.554781250001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45979.554781250001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45979.554781250001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45979.554781250001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45979.554781250001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45979.554781250001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45979.554781250001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45979.554781250001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45979.554781250001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45979.554781250001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45979.554781250001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45979.554781250001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45979.554781250001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45979.554781250001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45979.554781250001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45979.554781250001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45979.554781250001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45979.554781250001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45979.554781250001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45979.554781250001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45979.554781250001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45979.554781250001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45979.554781250001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45979.554781250001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45979.554781250001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45979.554781250001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45979.554781250001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45979.554781250001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45979.554781250001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45979.554781250001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45979.554781250001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45979.554781250001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45979.554781250001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45979.554781250001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45979.554781250001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45979.554781250001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45979.554781250001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45979.554781250001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45979.554781250001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45979.554781250001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45979.554781250001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45979.554781250001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45979.554781250001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45979.554781250001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45979.554781250001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45979.554781250001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45979.554781250001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45979.554781250001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45979.554781250001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45979.554781250001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45979.554781250001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45979.554781250001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45979.554781250001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ref="G203:G266" ca="1" si="3">IFERROR(NOW()-F203,"")</f>
        <v>45979.554781250001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45979.554781250001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45979.554781250001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45979.554781250001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45979.554781250001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45979.554781250001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45979.554781250001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45979.554781250001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45979.554781250001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45979.554781250001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45979.554781250001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45979.554781250001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45979.554781250001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45979.554781250001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45979.554781250001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45979.554781250001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45979.554781250001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45979.554781250001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45979.554781250001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45979.554781250001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45979.554781250001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45979.554781250001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45979.554781250001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45979.554781250001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45979.554781250001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45979.554781250001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45979.554781250001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45979.554781250001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45979.554781250001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45979.554781250001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45979.554781250001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45979.554781250001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45979.554781250001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45979.554781250001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45979.554781250001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45979.554781250001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45979.554781250001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45979.554781250001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45979.554781250001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45979.554781250001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45979.554781250001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45979.554781250001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45979.554781250001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45979.554781250001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45979.554781250001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45979.554781250001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45979.554781250001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45979.554781250001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45979.554781250001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45979.554781250001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45979.554781250001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45979.554781250001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45979.554781250001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45979.554781250001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45979.554781250001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45979.554781250001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45979.554781250001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45979.554781250001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45979.554781250001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45979.554781250001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45979.554781250001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45979.554781250001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45979.554781250001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45979.554781250001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ref="G267:G330" ca="1" si="4">IFERROR(NOW()-F267,"")</f>
        <v>45979.554781250001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45979.554781250001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45979.554781250001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45979.554781250001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45979.554781250001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45979.554781250001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45979.554781250001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45979.554781250001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45979.554781250001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45979.554781250001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45979.554781250001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45979.554781250001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45979.554781250001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45979.554781250001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45979.554781250001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45979.554781250001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45979.554781250001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45979.554781250001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45979.554781250001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45979.554781250001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45979.554781250001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45979.554781250001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45979.554781250001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45979.554781250001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45979.554781250001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45979.554781250001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45979.554781250001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45979.554781250001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45979.554781250001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45979.554781250001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45979.554781250001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45979.554781250001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45979.554781250001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45979.554781250001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45979.554781250001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45979.554781250001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45979.554781250001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45979.554781250001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45979.554781250001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45979.554781250001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45979.554781250001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45979.554781250001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45979.554781250001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45979.554781250001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45979.554781250001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45979.554781250001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45979.554781250001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45979.554781250001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45979.554781250001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45979.554781250001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45979.554781250001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45979.554781250001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45979.554781250001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45979.554781250001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45979.554781250001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45979.554781250001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45979.554781250001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45979.554781250001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45979.554781250001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45979.554781250001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45979.554781250001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45979.554781250001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45979.554781250001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45979.554781250001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ref="G331:G394" ca="1" si="5">IFERROR(NOW()-F331,"")</f>
        <v>45979.554781250001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45979.554781250001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45979.554781250001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45979.554781250001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45979.554781250001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45979.554781250001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45979.554781250001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45979.554781250001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45979.554781250001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45979.554781250001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45979.554781250001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45979.554781250001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45979.554781250001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45979.554781250001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45979.554781250001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45979.554781250001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45979.554781250001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45979.554781250001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45979.554781250001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45979.554781250001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45979.554781250001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45979.554781250001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45979.554781250001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45979.554781250001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45979.554781250001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45979.554781250001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45979.554781250001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45979.554781250001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45979.554781250001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45979.554781250001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45979.554781250001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45979.554781250001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45979.554781250001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45979.554781250001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45979.554781250001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45979.554781250001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45979.554781250001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45979.554781250001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45979.554781250001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45979.554781250001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45979.554781250001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45979.554781250001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45979.554781250001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45979.554781250001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45979.554781250001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45979.554781250001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45979.554781250001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45979.554781250001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45979.554781250001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45979.554781250001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45979.554781250001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45979.554781250001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45979.554781250001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45979.554781250001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45979.554781250001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45979.554781250001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45979.554781250001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45979.554781250001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45979.554781250001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45979.554781250001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45979.554781250001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45979.554781250001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45979.554781250001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45979.554781250001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ref="G395:G458" ca="1" si="6">IFERROR(NOW()-F395,"")</f>
        <v>45979.554781250001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45979.554781250001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45979.554781250001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45979.554781250001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45979.554781250001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45979.554781250001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45979.554781250001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45979.554781250001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45979.554781250001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45979.554781250001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45979.554781250001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45979.554781250001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45979.554781250001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45979.554781250001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45979.554781250001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45979.554781250001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45979.554781250001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45979.554781250001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45979.554781250001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45979.554781250001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45979.554781250001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45979.554781250001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45979.554781250001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45979.554781250001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45979.554781250001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45979.554781250001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45979.554781250001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45979.554781250001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45979.554781250001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45979.554781250001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45979.554781250001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45979.554781250001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45979.554781250001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45979.554781250001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45979.554781250001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45979.554781250001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45979.554781250001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45979.554781250001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45979.554781250001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45979.554781250001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45979.554781250001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45979.554781250001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45979.554781250001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45979.554781250001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45979.554781250001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45979.554781250001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45979.554781250001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45979.554781250001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45979.554781250001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45979.554781250001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45979.554781250001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45979.554781250001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45979.554781250001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45979.554781250001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45979.554781250001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45979.554781250001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45979.554781250001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45979.554781250001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45979.554781250001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45979.554781250001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45979.554781250001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45979.554781250001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45979.554781250001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45979.554781250001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ref="G459:G504" ca="1" si="7">IFERROR(NOW()-F459,"")</f>
        <v>45979.554781250001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45979.554781250001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45979.554781250001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45979.554781250001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45979.554781250001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45979.554781250001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45979.554781250001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45979.554781250001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45979.554781250001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45979.554781250001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45979.554781250001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45979.554781250001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45979.554781250001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45979.554781250001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45979.554781250001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45979.554781250001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45979.554781250001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45979.554781250001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45979.554781250001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45979.554781250001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45979.554781250001</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45979.554781250001</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45979.554781250001</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45979.554781250001</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45979.554781250001</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45979.554781250001</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45979.554781250001</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45979.554781250001</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45979.554781250001</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45979.554781250001</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45979.554781250001</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45979.554781250001</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45979.554781250001</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45979.554781250001</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45979.554781250001</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45979.554781250001</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45979.554781250001</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45979.554781250001</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45979.554781250001</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45979.554781250001</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45979.554781250001</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45979.554781250001</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45979.554781250001</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45979.554781250001</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45979.554781250001</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45979.554781250001</v>
      </c>
      <c r="H504" s="95"/>
      <c r="I504" s="113" t="str">
        <f>IFERROR(VLOOKUP(D504,DB!A:F,6,0),"")</f>
        <v/>
      </c>
      <c r="J504" s="113" t="str">
        <f>IFERROR(VLOOKUP(D504,DB!A:G,7,0),"")</f>
        <v/>
      </c>
      <c r="K504" s="97"/>
      <c r="L504" s="91" t="str">
        <f>IFERROR(VLOOKUP(D504,DB!A:I,9,0),"")</f>
        <v/>
      </c>
    </row>
  </sheetData>
  <dataValidations count="2">
    <dataValidation allowBlank="1" showInputMessage="1" showErrorMessage="1" sqref="E1" xr:uid="{A4F81451-56CC-4543-9497-104C4E44EE4B}"/>
    <dataValidation type="list" allowBlank="1" showInputMessage="1" showErrorMessage="1" sqref="E2:E50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4"/>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87.722721296289819</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53.365904166661494</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30.893670370365726</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ca="1">IFERROR(NOW()-F5,"")</f>
        <v>2.0399780092629953</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45979.554781250001</v>
      </c>
      <c r="H6" s="109"/>
      <c r="I6" s="109" t="str">
        <f>IFERROR(VLOOKUP(D6,DB!A:F,6,0),"")</f>
        <v/>
      </c>
      <c r="J6" s="109" t="str">
        <f>IFERROR(VLOOKUP(D6,DB!A:G,7,0),"")</f>
        <v/>
      </c>
      <c r="K6" s="109"/>
      <c r="L6" s="109" t="str">
        <f>IFERROR(VLOOKUP(D6,DB!A:I,9,0),"")</f>
        <v/>
      </c>
    </row>
    <row r="7" spans="1:13">
      <c r="A7" s="109"/>
      <c r="B7" s="109" t="str">
        <f>IFERROR(VLOOKUP(D7,DB!A:K,11,0),"")</f>
        <v/>
      </c>
      <c r="C7" s="109"/>
      <c r="D7"/>
      <c r="E7" s="109"/>
      <c r="F7" s="109"/>
      <c r="G7" s="111">
        <f ca="1">IFERROR(NOW()-F7,"")</f>
        <v>45979.554781250001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45979.554781250001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45979.554781250001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45979.554781250001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45979.554781250001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45979.554781250001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45979.554781250001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45979.554781250001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45979.554781250001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45979.554781250001</v>
      </c>
      <c r="H16" s="109"/>
      <c r="I16" s="109"/>
      <c r="J16" s="109" t="str">
        <f>IFERROR(VLOOKUP(D16,DB!A:G,7,0),"")</f>
        <v/>
      </c>
      <c r="K16" s="109"/>
      <c r="L16" s="109" t="str">
        <f>IFERROR(VLOOKUP(D16,DB!A:I,9,0),"")</f>
        <v/>
      </c>
    </row>
    <row r="17" spans="1:12">
      <c r="A17" s="109"/>
      <c r="B17" s="109" t="str">
        <f>IFERROR(VLOOKUP(D17,DB!A:K,11,0),"")</f>
        <v/>
      </c>
      <c r="C17" s="109"/>
      <c r="D17" s="109"/>
      <c r="E17" s="109"/>
      <c r="F17" s="109"/>
      <c r="G17" s="111">
        <f ca="1">IFERROR(NOW()-F17,"")</f>
        <v>45979.554781250001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45979.554781250001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45979.554781250001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45979.554781250001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45979.554781250001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45979.554781250001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45979.554781250001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45979.554781250001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45979.554781250001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45979.554781250001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45979.554781250001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45979.554781250001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45979.554781250001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45979.554781250001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45979.554781250001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45979.554781250001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45979.554781250001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45979.554781250001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45979.554781250001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45979.554781250001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45979.554781250001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45979.554781250001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45979.554781250001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45979.554781250001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45979.554781250001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45979.554781250001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45979.554781250001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45979.554781250001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45979.554781250001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45979.554781250001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45979.554781250001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45979.554781250001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45979.554781250001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45979.554781250001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45979.554781250001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45979.554781250001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45979.554781250001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45979.554781250001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45979.554781250001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45979.554781250001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45979.554781250001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45979.554781250001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45979.554781250001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45979.554781250001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45979.554781250001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45979.554781250001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45979.554781250001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45979.554781250001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45979.554781250001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45979.554781250001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45979.554781250001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45979.554781250001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45979.554781250001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45979.554781250001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45979.554781250001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45979.554781250001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45979.554781250001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45979.554781250001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45979.554781250001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45979.554781250001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45979.554781250001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45979.554781250001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45979.554781250001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45979.554781250001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45979.554781250001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45979.554781250001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45979.554781250001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45979.554781250001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45979.554781250001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45979.554781250001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45979.554781250001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45979.554781250001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45979.554781250001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45979.554781250001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45979.554781250001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45979.554781250001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45979.554781250001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45979.554781250001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45979.554781250001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45979.554781250001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45979.554781250001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45979.554781250001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45979.554781250001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45979.554781250001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45979.554781250001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45979.554781250001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45979.554781250001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45979.554781250001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45979.554781250001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45979.554781250001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45979.554781250001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45979.554781250001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45979.554781250001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45979.554781250001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45979.554781250001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45979.554781250001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45979.554781250001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45979.554781250001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45979.554781250001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45979.554781250001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45979.554781250001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45979.554781250001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45979.554781250001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45979.554781250001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45979.554781250001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45979.554781250001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45979.554781250001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45979.554781250001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45979.554781250001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45979.554781250001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45979.554781250001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45979.554781250001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45979.554781250001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45979.554781250001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45979.554781250001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45979.554781250001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45979.554781250001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45979.554781250001</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45979.554781250001</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45979.554781250001</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45979.554781250001</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45979.554781250001</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45979.554781250001</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45979.554781250001</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45979.554781250001</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45979.554781250001</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45979.554781250001</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45979.554781250001</v>
      </c>
      <c r="H144" s="109"/>
      <c r="I144" s="109" t="str">
        <f>IFERROR(VLOOKUP(D144,DB!A:F,6,0),"")</f>
        <v/>
      </c>
      <c r="J144" s="109" t="str">
        <f>IFERROR(VLOOKUP(D144,DB!A:G,7,0),"")</f>
        <v/>
      </c>
      <c r="K144" s="109"/>
      <c r="L144" s="109" t="str">
        <f>IFERROR(VLOOKUP(D144,DB!A:I,9,0),"")</f>
        <v/>
      </c>
    </row>
    <row r="145" spans="1:12">
      <c r="A145" s="138"/>
      <c r="B145" s="138" t="str">
        <f>IFERROR(VLOOKUP(D145,DB!A:K,11,0),"")</f>
        <v/>
      </c>
      <c r="C145" s="138"/>
      <c r="D145" s="138"/>
      <c r="E145" s="138"/>
      <c r="F145" s="139"/>
      <c r="G145" s="111">
        <f ca="1">IFERROR(NOW()-F145,"")</f>
        <v>45979.554781250001</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45979.554781250001</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45979.554781250001</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45979.554781250001</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45979.554781250001</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45979.554781250001</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45979.554781250001</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45979.554781250001</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45979.554781250001</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45979.554781250001</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45979.554781250001</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45979.554781250001</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45979.554781250001</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45979.554781250001</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45979.554781250001</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45979.554781250001</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45979.554781250001</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45979.554781250001</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45979.554781250001</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45979.554781250001</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45979.554781250001</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45979.554781250001</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45979.554781250001</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45979.554781250001</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45979.554781250001</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45979.554781250001</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45979.554781250001</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45979.554781250001</v>
      </c>
      <c r="H172" s="139"/>
      <c r="I172" s="138" t="str">
        <f>IFERROR(VLOOKUP(D172,DB!A:F,6,0),"")</f>
        <v/>
      </c>
      <c r="J172" s="138" t="str">
        <f>IFERROR(VLOOKUP(D172,DB!A:G,7,0),"")</f>
        <v/>
      </c>
      <c r="K172" s="138"/>
      <c r="L172" s="138" t="str">
        <f>IFERROR(VLOOKUP(D172,DB!A:I,9,0),"")</f>
        <v/>
      </c>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8"/>
  <sheetViews>
    <sheetView tabSelected="1"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4" ca="1" si="0">IFERROR(NOW()-F2,"-")</f>
        <v>45979.554781481478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45979.554781481478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45979.554781481478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45979.554781481478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45979.554781481478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45979.554781481478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45979.554781481478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45979.554781481478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45979.554781481478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45979.554781481478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45979.554781481478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45979.554781481478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45979.554781481478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45979.554781481478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45979.554781481478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45979.554781481478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45979.554781481478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45979.554781481478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45979.554781481478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45979.554781481478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45979.554781481478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45979.554781481478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45979.554781481478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45979.554781481478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45979.554781481478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45979.554781481478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45979.554781481478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45979.554781481478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45979.554781481478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45979.554781481478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45979.554781481478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45979.554781481478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45979.554781481478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45979.554781481478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45979.554781481478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45979.554781481478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45979.554781481478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45979.554781481478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45979.554781481478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45979.554781481478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45979.554781481478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45979.554781481478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45979.554781481478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ref="G45:G78" ca="1" si="1">IFERROR(NOW()-F45,"-")</f>
        <v>45979.554781481478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45979.554781481478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45979.554781481478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45979.554781481478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45979.554781481478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45979.554781481478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45979.554781481478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45979.554781481478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45979.554781481478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45979.554781481478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45979.554781481478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45979.554781481478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45979.554781481478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45979.554781481478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45979.554781481478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45979.554781481478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45979.554781481478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45979.554781481478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45979.554781481478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45979.554781481478</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45979.554781481478</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45979.554781481478</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45979.554781481478</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45979.554781481478</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45979.554781481478</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45979.554781481478</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45979.554781481478</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45979.554781481478</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45979.554781481478</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45979.554781481478</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45979.554781481478</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45979.554781481478</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45979.554781481478</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45979.554781481478</v>
      </c>
      <c r="H78" s="121"/>
      <c r="I78" s="119" t="str">
        <f>IFERROR(VLOOKUP(D78,DB!A:F,6,0),"")</f>
        <v/>
      </c>
      <c r="J78" s="119" t="str">
        <f>IFERROR(VLOOKUP(D78,DB!A:G,7,0),"")</f>
        <v/>
      </c>
      <c r="K78" s="122"/>
      <c r="L78" s="123" t="str">
        <f>IFERROR(VLOOKUP(D78,DB!A:I,9,0),"")</f>
        <v/>
      </c>
    </row>
  </sheetData>
  <dataValidations count="2">
    <dataValidation allowBlank="1" showInputMessage="1" showErrorMessage="1" sqref="E1" xr:uid="{9E1BC488-8814-4F8A-8DBE-742B3278AB71}"/>
    <dataValidation type="list" allowBlank="1" showInputMessage="1" showErrorMessage="1" sqref="E2:E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2025-11-18T10:19:56Z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