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581" documentId="120_S{2AC9BD13-BADA-5192-A53E-5A8FF88502F6}" xr6:coauthVersionLast="47" xr6:coauthVersionMax="47" xr10:uidLastSave="{06CE8741-786E-47A7-9D33-168D276BF66E}"/>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7" i="3"/>
  <c r="D5" i="3"/>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2" i="9"/>
  <c r="G2" i="9"/>
  <c r="I2" i="9"/>
  <c r="J2" i="9"/>
  <c r="L2" i="9"/>
  <c r="B3" i="9"/>
  <c r="G3" i="9"/>
  <c r="I3" i="9"/>
  <c r="J3" i="9"/>
  <c r="L3" i="9"/>
  <c r="B4" i="9"/>
  <c r="G4" i="9"/>
  <c r="I4" i="9"/>
  <c r="J4" i="9"/>
  <c r="L4" i="9"/>
  <c r="B5" i="9"/>
  <c r="G5" i="9"/>
  <c r="I5" i="9"/>
  <c r="J5" i="9"/>
  <c r="L5" i="9"/>
  <c r="B6" i="9"/>
  <c r="G6" i="9"/>
  <c r="I6" i="9"/>
  <c r="J6" i="9"/>
  <c r="L6" i="9"/>
  <c r="L7" i="5"/>
  <c r="L8" i="5"/>
  <c r="L9" i="5"/>
  <c r="L10" i="5"/>
  <c r="L11" i="5"/>
  <c r="L12" i="5"/>
  <c r="L13" i="5"/>
  <c r="L14" i="5"/>
  <c r="L15" i="5"/>
  <c r="L16" i="5"/>
  <c r="L17" i="5"/>
  <c r="L18" i="5"/>
  <c r="L19" i="5"/>
  <c r="L20" i="5"/>
  <c r="L21" i="5"/>
  <c r="L22" i="5"/>
  <c r="L23" i="5"/>
  <c r="L24" i="5"/>
  <c r="L25" i="5"/>
  <c r="L26" i="5"/>
  <c r="L27" i="5"/>
  <c r="L28" i="5"/>
  <c r="L29" i="5"/>
  <c r="L30" i="5"/>
  <c r="L31" i="5"/>
  <c r="J7" i="5"/>
  <c r="J8" i="5"/>
  <c r="J9" i="5"/>
  <c r="J10" i="5"/>
  <c r="J11" i="5"/>
  <c r="J12" i="5"/>
  <c r="J13" i="5"/>
  <c r="J14" i="5"/>
  <c r="J15" i="5"/>
  <c r="J16" i="5"/>
  <c r="J17" i="5"/>
  <c r="J18" i="5"/>
  <c r="J19" i="5"/>
  <c r="J20" i="5"/>
  <c r="J21" i="5"/>
  <c r="J22" i="5"/>
  <c r="J23" i="5"/>
  <c r="J24" i="5"/>
  <c r="J25" i="5"/>
  <c r="J26" i="5"/>
  <c r="J27" i="5"/>
  <c r="J28" i="5"/>
  <c r="J29" i="5"/>
  <c r="J30" i="5"/>
  <c r="J31" i="5"/>
  <c r="I7" i="5"/>
  <c r="I8" i="5"/>
  <c r="I9" i="5"/>
  <c r="I10" i="5"/>
  <c r="I11" i="5"/>
  <c r="I12" i="5"/>
  <c r="I13" i="5"/>
  <c r="I14" i="5"/>
  <c r="I15" i="5"/>
  <c r="I16" i="5"/>
  <c r="I17" i="5"/>
  <c r="I18" i="5"/>
  <c r="I19" i="5"/>
  <c r="I20" i="5"/>
  <c r="I21" i="5"/>
  <c r="I22" i="5"/>
  <c r="I23" i="5"/>
  <c r="I24" i="5"/>
  <c r="I25" i="5"/>
  <c r="I26" i="5"/>
  <c r="I27" i="5"/>
  <c r="I28" i="5"/>
  <c r="I29" i="5"/>
  <c r="I30" i="5"/>
  <c r="I31" i="5"/>
  <c r="B7" i="5"/>
  <c r="B8" i="5"/>
  <c r="B9" i="5"/>
  <c r="B10" i="5"/>
  <c r="B11" i="5"/>
  <c r="B12" i="5"/>
  <c r="B13" i="5"/>
  <c r="B14" i="5"/>
  <c r="B15" i="5"/>
  <c r="B16" i="5"/>
  <c r="B17" i="5"/>
  <c r="B18" i="5"/>
  <c r="B19" i="5"/>
  <c r="B20" i="5"/>
  <c r="B21" i="5"/>
  <c r="B22" i="5"/>
  <c r="B23" i="5"/>
  <c r="B24" i="5"/>
  <c r="B25" i="5"/>
  <c r="B26" i="5"/>
  <c r="B27" i="5"/>
  <c r="B28" i="5"/>
  <c r="B29" i="5"/>
  <c r="B30" i="5"/>
  <c r="B31" i="5"/>
  <c r="G7" i="5"/>
  <c r="G8" i="5"/>
  <c r="G9" i="5"/>
  <c r="G10" i="5"/>
  <c r="G11" i="5"/>
  <c r="G12" i="5"/>
  <c r="G13" i="5"/>
  <c r="G14" i="5"/>
  <c r="G15" i="5"/>
  <c r="G16" i="5"/>
  <c r="G17" i="5"/>
  <c r="G18" i="5"/>
  <c r="G19" i="5"/>
  <c r="G20" i="5"/>
  <c r="G21" i="5"/>
  <c r="G22" i="5"/>
  <c r="G23" i="5"/>
  <c r="G24" i="5"/>
  <c r="G25" i="5"/>
  <c r="G26" i="5"/>
  <c r="G27" i="5"/>
  <c r="G28" i="5"/>
  <c r="G29" i="5"/>
  <c r="G30" i="5"/>
  <c r="G31"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8" i="3"/>
  <c r="D9"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alcChain>
</file>

<file path=xl/sharedStrings.xml><?xml version="1.0" encoding="utf-8"?>
<sst xmlns="http://schemas.openxmlformats.org/spreadsheetml/2006/main" count="181603" uniqueCount="39215">
  <si>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</si>
  <si>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</si>
  <si>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</si>
  <si>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</si>
  <si>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</si>
  <si>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</si>
  <si>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</si>
  <si>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</si>
  <si>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</si>
  <si>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</si>
  <si>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</si>
  <si>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</si>
  <si>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</si>
  <si>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</si>
  <si>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</si>
  <si>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</si>
  <si>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</si>
  <si>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</si>
  <si>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</si>
  <si>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</si>
  <si>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</si>
  <si>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</si>
  <si>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</si>
  <si>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</si>
  <si>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</si>
  <si>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</si>
  <si>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</si>
  <si>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</si>
  <si>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</si>
  <si>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</si>
  <si>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</si>
  <si>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</si>
  <si>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</si>
  <si>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</si>
  <si>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</si>
  <si>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</si>
  <si>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</si>
  <si>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</si>
  <si>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</si>
  <si>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</si>
  <si>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</si>
  <si>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</si>
  <si>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</si>
  <si>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</si>
  <si>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</si>
  <si>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</si>
  <si>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</si>
  <si>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</si>
  <si>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</si>
  <si>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</si>
  <si>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</si>
  <si>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</si>
  <si>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</si>
  <si>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</si>
  <si>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</si>
  <si>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</si>
  <si>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</si>
  <si>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</si>
  <si>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</si>
  <si>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</si>
  <si>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</si>
  <si>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</si>
  <si>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</si>
  <si>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</si>
  <si>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</si>
  <si>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</si>
  <si>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</si>
  <si>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</si>
  <si>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</si>
  <si>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</si>
  <si>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</si>
  <si>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</si>
  <si>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</si>
  <si>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</si>
  <si>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</si>
  <si>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</si>
  <si>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</si>
  <si>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</si>
  <si>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</si>
  <si>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</si>
  <si>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</si>
  <si>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</si>
  <si>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</si>
  <si>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</si>
  <si>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</si>
  <si>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</si>
  <si>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</si>
  <si>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</si>
  <si>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</si>
  <si>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</si>
  <si>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</si>
  <si>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</si>
  <si>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</si>
  <si>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</si>
  <si>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</si>
  <si>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</si>
  <si>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</si>
  <si>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</si>
  <si>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</si>
  <si>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</si>
  <si>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</si>
  <si>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</si>
  <si>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</si>
  <si>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</si>
  <si>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</si>
  <si>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</si>
  <si>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</si>
  <si>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</si>
  <si>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</si>
  <si>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</si>
  <si>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</si>
  <si>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</si>
  <si>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</si>
  <si>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</si>
  <si>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</si>
  <si>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</si>
  <si>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</si>
  <si>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</si>
  <si>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</si>
  <si>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</si>
  <si>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</si>
  <si>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</si>
  <si>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</si>
  <si>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</si>
  <si>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</si>
  <si>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</si>
  <si>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</si>
  <si>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</si>
  <si>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</si>
  <si>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</si>
  <si>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</si>
  <si>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</si>
  <si>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</si>
  <si>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</si>
  <si>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</si>
  <si>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</si>
  <si>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</si>
  <si>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</si>
  <si>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</si>
  <si>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</si>
  <si>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</si>
  <si>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</si>
  <si>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</si>
  <si>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</si>
  <si>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</si>
  <si>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</si>
  <si>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</si>
  <si>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</si>
  <si>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</si>
  <si>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</si>
  <si>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</si>
  <si>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</si>
  <si>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</si>
  <si>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</si>
  <si>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</si>
  <si>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</si>
  <si>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</si>
  <si>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</si>
  <si>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</si>
  <si>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</si>
  <si>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</si>
  <si>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</si>
  <si>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</si>
  <si>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</si>
  <si>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</si>
  <si>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</si>
  <si>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</si>
  <si>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</si>
  <si>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</si>
  <si>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</si>
  <si>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</si>
  <si>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</si>
  <si>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</si>
  <si>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</si>
  <si>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</si>
  <si>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</si>
  <si>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</si>
  <si>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</si>
  <si>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</si>
  <si>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</si>
  <si>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</si>
  <si>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</si>
  <si>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</si>
  <si>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</si>
  <si>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</si>
  <si>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</si>
  <si>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</si>
  <si>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</si>
  <si>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</si>
  <si>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</si>
  <si>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</si>
  <si>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</si>
  <si>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</si>
  <si>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</si>
  <si>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</si>
  <si>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</si>
  <si>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</si>
  <si>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</si>
  <si>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</si>
  <si>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</si>
  <si>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</si>
  <si>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</si>
  <si>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</si>
  <si>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</si>
  <si>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</si>
  <si>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</si>
  <si>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</si>
  <si>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</si>
  <si>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</si>
  <si>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</si>
  <si>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</si>
  <si>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</si>
  <si>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</si>
  <si>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</si>
  <si>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</si>
  <si>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</si>
  <si>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</si>
  <si>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</si>
  <si>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</si>
  <si>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</si>
  <si>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</si>
  <si>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</si>
  <si>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</si>
  <si>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</si>
  <si>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</si>
  <si>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</si>
  <si>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</si>
  <si>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</si>
  <si>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</si>
  <si>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</si>
  <si>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</si>
  <si>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</si>
  <si>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</si>
  <si>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</si>
  <si>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</si>
  <si>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</si>
  <si>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</si>
  <si>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</si>
  <si>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</si>
  <si>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</si>
  <si>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</si>
  <si>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</si>
  <si>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</si>
  <si>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</si>
  <si>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</si>
  <si>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</si>
  <si>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</si>
  <si>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</si>
  <si>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</si>
  <si>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</si>
  <si>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</si>
  <si>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</si>
  <si>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</si>
  <si>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</si>
  <si>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</si>
  <si>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</si>
  <si>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</si>
  <si>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</si>
  <si>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</si>
  <si>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</si>
  <si>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</si>
  <si>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</si>
  <si>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</si>
  <si>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</si>
  <si>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</si>
  <si>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</si>
  <si>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</si>
  <si>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</si>
  <si>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</si>
  <si>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</si>
  <si>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</si>
  <si>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</si>
  <si>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</si>
  <si>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</si>
  <si>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</si>
  <si>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</si>
  <si>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</si>
  <si>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</si>
  <si>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</si>
  <si>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</si>
  <si>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</si>
  <si>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</si>
  <si>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</si>
  <si>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</si>
  <si>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</si>
  <si>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</si>
  <si>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</si>
  <si>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</si>
  <si>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</si>
  <si>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</si>
  <si>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</si>
  <si>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</si>
  <si>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</si>
  <si>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</si>
  <si>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</si>
  <si>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</si>
  <si>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</si>
  <si>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</si>
  <si>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</si>
  <si>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</si>
  <si>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</si>
  <si>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</si>
  <si>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</si>
  <si>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</si>
  <si>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</si>
  <si>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</si>
  <si>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</si>
  <si>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</si>
  <si>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</si>
  <si>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</si>
  <si>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</si>
  <si>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</si>
  <si>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</si>
  <si>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</si>
  <si>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</si>
  <si>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</si>
  <si>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</si>
  <si>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</si>
  <si>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</si>
  <si>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</si>
  <si>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</si>
  <si>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</si>
  <si>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</si>
  <si>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</si>
  <si>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</si>
  <si>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</si>
  <si>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</si>
  <si>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</si>
  <si>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</si>
  <si>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</si>
  <si>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</si>
  <si>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</si>
  <si>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</si>
  <si>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</si>
  <si>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</si>
  <si>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</si>
  <si>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</si>
  <si>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</si>
  <si>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</si>
  <si>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</si>
  <si>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</si>
  <si>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</si>
  <si>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</si>
  <si>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</si>
  <si>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</si>
  <si>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</si>
  <si>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</si>
  <si>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</si>
  <si>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</si>
  <si>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</si>
  <si>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</si>
  <si>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</si>
  <si>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</si>
  <si>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</si>
  <si>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</si>
  <si>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</si>
  <si>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</si>
  <si>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</si>
  <si>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</si>
  <si>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</si>
  <si>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</si>
  <si>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</si>
  <si>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</si>
  <si>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</si>
  <si>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</si>
  <si>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</si>
  <si>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</si>
  <si>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</si>
  <si>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</si>
  <si>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</si>
  <si>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</si>
  <si>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</si>
  <si>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</si>
  <si>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</si>
  <si>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</si>
  <si>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</si>
  <si>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</si>
  <si>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</si>
  <si>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</si>
  <si>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</si>
  <si>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</si>
  <si>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</si>
  <si>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</si>
  <si>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</si>
  <si>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</si>
  <si>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</si>
  <si>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</si>
  <si>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</si>
  <si>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</si>
  <si>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</si>
  <si>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</si>
  <si>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</si>
  <si>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</si>
  <si>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</si>
  <si>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</si>
  <si>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</si>
  <si>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</si>
  <si>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</si>
  <si>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</si>
  <si>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</si>
  <si>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</si>
  <si>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</si>
  <si>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</si>
  <si>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</si>
  <si>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</si>
  <si>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</si>
  <si>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</si>
  <si>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</si>
  <si>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</si>
  <si>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</si>
  <si>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</si>
  <si>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</si>
  <si>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</si>
  <si>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</si>
  <si>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</si>
  <si>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</si>
  <si>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</si>
  <si>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</si>
  <si>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</si>
  <si>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</si>
  <si>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</si>
  <si>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</si>
  <si>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</si>
  <si>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</si>
  <si>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</si>
  <si>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</si>
  <si>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</si>
  <si>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</si>
  <si>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</si>
  <si>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</si>
  <si>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</si>
  <si>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</si>
  <si>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</si>
  <si>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</si>
  <si>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</si>
  <si>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</si>
  <si>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</si>
  <si>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</si>
  <si>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</si>
  <si>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</si>
  <si>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</si>
  <si>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</si>
  <si>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</si>
  <si>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</si>
  <si>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</si>
  <si>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</si>
  <si>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</si>
  <si>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</si>
  <si>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</si>
  <si>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</si>
  <si>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</si>
  <si>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</si>
  <si>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</si>
  <si>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</si>
  <si>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</si>
  <si>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</si>
  <si>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</si>
  <si>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</si>
  <si>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</si>
  <si>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</si>
  <si>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</si>
  <si>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</si>
  <si>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</si>
  <si>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</si>
  <si>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</si>
  <si>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</si>
  <si>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</si>
  <si>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</si>
  <si>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</si>
  <si>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</si>
  <si>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</si>
  <si>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</si>
  <si>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</si>
  <si>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</si>
  <si>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</si>
  <si>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</si>
  <si>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</si>
  <si>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</si>
  <si>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</si>
  <si>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</si>
  <si>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</si>
  <si>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</si>
  <si>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</si>
  <si>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</si>
  <si>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</si>
  <si>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</si>
  <si>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</si>
  <si>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</si>
  <si>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</si>
  <si>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</si>
  <si>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</si>
  <si>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</si>
  <si>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</si>
  <si>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</si>
  <si>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</si>
  <si>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</si>
  <si>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</si>
  <si>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</si>
  <si>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</si>
  <si>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</si>
  <si>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</si>
  <si>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</si>
  <si>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</si>
  <si>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</si>
  <si>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</si>
  <si>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</si>
  <si>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</si>
  <si>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</si>
  <si>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</si>
  <si>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</si>
  <si>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</si>
  <si>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</si>
  <si>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</si>
  <si>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</si>
  <si>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</si>
  <si>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</si>
  <si>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</si>
  <si>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</si>
  <si>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</si>
  <si>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</si>
  <si>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</si>
  <si>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</si>
  <si>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</si>
  <si>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</si>
  <si>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</si>
  <si>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</si>
  <si>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</si>
  <si>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</si>
  <si>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</si>
  <si>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</si>
  <si>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</si>
  <si>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</si>
  <si>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</si>
  <si>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</si>
  <si>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</si>
  <si>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</si>
  <si>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</si>
  <si>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</si>
  <si>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</si>
  <si>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</si>
  <si>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</si>
  <si>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</si>
  <si>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</si>
  <si>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</si>
  <si>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</si>
  <si>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</si>
  <si>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</si>
  <si>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</si>
  <si>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</si>
  <si>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</si>
  <si>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</si>
  <si>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</si>
  <si>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</si>
  <si>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</si>
  <si>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</si>
  <si>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</si>
  <si>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</si>
  <si>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</si>
  <si>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</si>
  <si>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</si>
  <si>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</si>
  <si>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</si>
  <si>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</si>
  <si>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</si>
  <si>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</si>
  <si>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</si>
  <si>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</si>
  <si>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</si>
  <si>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</si>
  <si>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</si>
  <si>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</si>
  <si>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</si>
  <si>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</si>
  <si>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</si>
  <si>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</si>
  <si>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</si>
  <si>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</si>
  <si>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</si>
  <si>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</si>
  <si>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</si>
  <si>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</si>
  <si>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</si>
  <si>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</si>
  <si>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</si>
  <si>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</si>
  <si>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</si>
  <si>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</si>
  <si>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</si>
  <si>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</si>
  <si>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</si>
  <si>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</si>
  <si>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</si>
  <si>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</si>
  <si>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</si>
  <si>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</si>
  <si>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</si>
  <si>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</si>
  <si>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</si>
  <si>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</si>
  <si>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</si>
  <si>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</si>
  <si>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</si>
  <si>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</si>
  <si>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</si>
  <si>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</si>
  <si>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</si>
  <si>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</si>
  <si>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</si>
  <si>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</si>
  <si>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</si>
  <si>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</si>
  <si>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</si>
  <si>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</si>
  <si>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</si>
  <si>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</si>
  <si>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</si>
  <si>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</si>
  <si>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</si>
  <si>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</si>
  <si>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</si>
  <si>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</si>
  <si>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</si>
  <si>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</si>
  <si>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</si>
  <si>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</si>
  <si>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</si>
  <si>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</si>
  <si>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</si>
  <si>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</si>
  <si>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</si>
  <si>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</si>
  <si>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</si>
  <si>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</si>
  <si>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</si>
  <si>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</si>
  <si>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</si>
  <si>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</si>
  <si>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</si>
  <si>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</si>
  <si>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</si>
  <si>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</si>
  <si>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</si>
  <si>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</si>
  <si>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</si>
  <si>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</si>
  <si>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</si>
  <si>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</si>
  <si>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</si>
  <si>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</si>
  <si>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</si>
  <si>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</si>
  <si>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</si>
  <si>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</si>
  <si>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</si>
  <si>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</si>
  <si>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</si>
  <si>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</si>
  <si>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</si>
  <si>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</si>
  <si>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</si>
  <si>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</si>
  <si>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</si>
  <si>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</si>
  <si>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</si>
  <si>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</si>
  <si>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</si>
  <si>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</si>
  <si>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</si>
  <si>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</si>
  <si>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</si>
  <si>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</si>
  <si>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</si>
  <si>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</si>
  <si>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</si>
  <si>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</si>
  <si>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</si>
  <si>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</si>
  <si>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</si>
  <si>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</si>
  <si>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</si>
  <si>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</si>
  <si>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</si>
  <si>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</si>
  <si>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</si>
  <si>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</si>
  <si>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</si>
  <si>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</si>
  <si>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</si>
  <si>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</si>
  <si>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</si>
  <si>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</si>
  <si>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</si>
  <si>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</si>
  <si>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</si>
  <si>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</si>
  <si>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</si>
  <si>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</si>
  <si>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</si>
  <si>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</si>
  <si>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</si>
  <si>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</si>
  <si>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</si>
  <si>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</si>
  <si>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</si>
  <si>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</si>
  <si>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</si>
  <si>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</si>
  <si>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</si>
  <si>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</si>
  <si>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</si>
  <si>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</si>
  <si>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</si>
  <si>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</si>
  <si>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</si>
  <si>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</si>
  <si>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</si>
  <si>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</si>
  <si>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</si>
  <si>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</si>
  <si>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</si>
  <si>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</si>
  <si>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</si>
  <si>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</si>
  <si>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</si>
  <si>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</si>
  <si>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</si>
  <si>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</si>
  <si>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</si>
  <si>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</si>
  <si>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</si>
  <si>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</si>
  <si>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</si>
  <si>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</si>
  <si>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</si>
  <si>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</si>
  <si>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</si>
  <si>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</si>
  <si>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</si>
  <si>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</si>
  <si>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</si>
  <si>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</si>
  <si>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</si>
  <si>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</si>
  <si>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</si>
  <si>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</si>
  <si>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</si>
  <si>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</si>
  <si>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</si>
  <si>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</si>
  <si>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</si>
  <si>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</si>
  <si>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</si>
  <si>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</si>
  <si>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</si>
  <si>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</si>
  <si>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</si>
  <si>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</si>
  <si>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</si>
  <si>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</si>
  <si>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</si>
  <si>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</si>
  <si>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</si>
  <si>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</si>
  <si>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</si>
  <si>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</si>
  <si>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</si>
  <si>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</si>
  <si>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</si>
  <si>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</si>
  <si>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</si>
  <si>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</si>
  <si>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</si>
  <si>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</si>
  <si>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</si>
  <si>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</si>
  <si>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</si>
  <si>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</si>
  <si>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</si>
  <si>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</si>
  <si>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</si>
  <si>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</si>
  <si>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</si>
  <si>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</si>
  <si>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</si>
  <si>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</si>
  <si>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</si>
  <si>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</si>
  <si>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</si>
  <si>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</si>
  <si>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</si>
  <si>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</si>
  <si>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</si>
  <si>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</si>
  <si>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</si>
  <si>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</si>
  <si>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</si>
  <si>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</si>
  <si>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</si>
  <si>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</si>
  <si>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</si>
  <si>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</si>
  <si>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</si>
  <si>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</si>
  <si>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</si>
  <si>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</si>
  <si>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</si>
  <si>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</si>
  <si>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</si>
  <si>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</si>
  <si>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</si>
  <si>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</si>
  <si>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</si>
  <si>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</si>
  <si>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</si>
  <si>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</si>
  <si>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</si>
  <si>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</si>
  <si>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</si>
  <si>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</si>
  <si>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</si>
  <si>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</si>
  <si>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</si>
  <si>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</si>
  <si>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</si>
  <si>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</si>
  <si>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</si>
  <si>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</si>
  <si>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</si>
  <si>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</si>
  <si>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</si>
  <si>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</si>
  <si>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</si>
  <si>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</si>
  <si>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</si>
  <si>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</si>
  <si>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</si>
  <si>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</si>
  <si>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</si>
  <si>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</si>
  <si>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</si>
  <si>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</si>
  <si>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</si>
  <si>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</si>
  <si>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</si>
  <si>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</si>
  <si>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</si>
  <si>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</si>
  <si>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</si>
  <si>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</si>
  <si>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</si>
  <si>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</si>
  <si>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</si>
  <si>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</si>
  <si>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</si>
  <si>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</si>
  <si>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</si>
  <si>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</si>
  <si>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</si>
  <si>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</si>
  <si>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</si>
  <si>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</si>
  <si>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</si>
  <si>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</si>
  <si>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</si>
  <si>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</si>
  <si>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</si>
  <si>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</si>
  <si>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</si>
  <si>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</si>
  <si>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</si>
  <si>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</si>
  <si>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</si>
  <si>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</si>
  <si>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</si>
  <si>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</si>
  <si>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</si>
  <si>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</si>
  <si>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</si>
  <si>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</si>
  <si>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</si>
  <si>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</si>
  <si>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</si>
  <si>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</si>
  <si>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</si>
  <si>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</si>
  <si>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</si>
  <si>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</si>
  <si>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</si>
  <si>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</si>
  <si>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</si>
  <si>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</si>
  <si>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</si>
  <si>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</si>
  <si>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</si>
  <si>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</si>
  <si>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</si>
  <si>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</si>
  <si>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</si>
  <si>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</si>
  <si>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</si>
  <si>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</si>
  <si>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</si>
  <si>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</si>
  <si>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</si>
  <si>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</si>
  <si>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</si>
  <si>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</si>
  <si>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</si>
  <si>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</si>
  <si>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</si>
  <si>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</si>
  <si>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</si>
  <si>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</si>
  <si>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</si>
  <si>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</si>
  <si>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</si>
  <si>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</si>
  <si>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</si>
  <si>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</si>
  <si>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</si>
  <si>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</si>
  <si>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</si>
  <si>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</si>
  <si>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</si>
  <si>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</si>
  <si>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</si>
  <si>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</si>
  <si>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</si>
  <si>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</si>
  <si>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</si>
  <si>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</si>
  <si>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</si>
  <si>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</si>
  <si>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</si>
  <si>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</si>
  <si>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</si>
  <si>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</si>
  <si>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</si>
  <si>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</si>
  <si>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</si>
  <si>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</si>
  <si>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</si>
  <si>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</si>
  <si>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</si>
  <si>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</si>
  <si>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</si>
  <si>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</si>
  <si>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</si>
  <si>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</si>
  <si>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</si>
  <si>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</si>
  <si>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</si>
  <si>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</si>
  <si>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</si>
  <si>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</si>
  <si>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</si>
  <si>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</si>
  <si>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</si>
  <si>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</si>
  <si>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</si>
  <si>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</si>
  <si>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</si>
  <si>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</si>
  <si>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</si>
  <si>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</si>
  <si>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</si>
  <si>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</si>
  <si>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</si>
  <si>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</si>
  <si>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</si>
  <si>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</si>
  <si>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</si>
  <si>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</si>
  <si>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</si>
  <si>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</si>
  <si>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</si>
  <si>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</si>
  <si>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</si>
  <si>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</si>
  <si>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</si>
  <si>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</si>
  <si>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</si>
  <si>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</si>
  <si>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</si>
  <si>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</si>
  <si>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</si>
  <si>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</si>
  <si>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</si>
  <si>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</si>
  <si>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</si>
  <si>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</si>
  <si>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</si>
  <si>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</si>
  <si>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</si>
  <si>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</si>
  <si>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</si>
  <si>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</si>
  <si>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</si>
  <si>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</si>
  <si>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</si>
  <si>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</si>
  <si>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</si>
  <si>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</si>
  <si>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</si>
  <si>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</si>
  <si>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</si>
  <si>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</si>
  <si>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</si>
  <si>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</si>
  <si>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</si>
  <si>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</si>
  <si>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</si>
  <si>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</si>
  <si>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</si>
  <si>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</si>
  <si>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</si>
  <si>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</si>
  <si>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</si>
  <si>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</si>
  <si>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</si>
  <si>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</si>
  <si>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</si>
  <si>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</si>
  <si>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</si>
  <si>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</si>
  <si>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</si>
  <si>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</si>
  <si>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</si>
  <si>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</si>
  <si>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</si>
  <si>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</si>
  <si>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</si>
  <si>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</si>
  <si>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</si>
  <si>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</si>
  <si>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</si>
  <si>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</si>
  <si>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</si>
  <si>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</si>
  <si>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</si>
  <si>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</si>
  <si>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</si>
  <si>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</si>
  <si>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</si>
  <si>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</si>
  <si>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</si>
  <si>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</si>
  <si>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</si>
  <si>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</si>
  <si>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</si>
  <si>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</si>
  <si>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</si>
  <si>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</si>
  <si>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</si>
  <si>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</si>
  <si>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</si>
  <si>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</si>
  <si>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</si>
  <si>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</si>
  <si>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</si>
  <si>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</si>
  <si>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</si>
  <si>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</si>
  <si>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</si>
  <si>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</si>
  <si>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</si>
  <si>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</si>
  <si>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</si>
  <si>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</si>
  <si>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</si>
  <si>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</si>
  <si>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</si>
  <si>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</si>
  <si>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</si>
  <si>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</si>
  <si>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</si>
  <si>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</si>
  <si>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</si>
  <si>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</si>
  <si>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</si>
  <si>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</si>
  <si>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</si>
  <si>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</si>
  <si>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</si>
  <si>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</si>
  <si>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</si>
  <si>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</si>
  <si>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</si>
  <si>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</si>
  <si>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</si>
  <si>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</si>
  <si>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</si>
  <si>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</si>
  <si>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</si>
  <si>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</si>
  <si>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</si>
  <si>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</si>
  <si>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</si>
  <si>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</si>
  <si>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</si>
  <si>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</si>
  <si>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</si>
  <si>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</si>
  <si>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</si>
  <si>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</si>
  <si>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</si>
  <si>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</si>
  <si>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</si>
  <si>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</si>
  <si>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</si>
  <si>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</si>
  <si>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</si>
  <si>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</si>
  <si>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</si>
  <si>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</si>
  <si>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</si>
  <si>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</si>
  <si>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</si>
  <si>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</si>
  <si>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</si>
  <si>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</si>
  <si>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</si>
  <si>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</si>
  <si>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</si>
  <si>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</si>
  <si>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</si>
  <si>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</si>
  <si>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</si>
  <si>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</si>
  <si>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</si>
  <si>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</si>
  <si>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</si>
  <si>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</si>
  <si>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</si>
  <si>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</si>
  <si>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</si>
  <si>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</si>
  <si>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</si>
  <si>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</si>
  <si>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</si>
  <si>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</si>
  <si>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</si>
  <si>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</si>
  <si>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</si>
  <si>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</si>
  <si>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</si>
  <si>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</si>
  <si>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</si>
  <si>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</si>
  <si>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</si>
  <si>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</si>
  <si>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</si>
  <si>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</si>
  <si>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</si>
  <si>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</si>
  <si>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</si>
  <si>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</si>
  <si>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</si>
  <si>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</si>
  <si>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</si>
  <si>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</si>
  <si>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</si>
  <si>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</si>
  <si>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</si>
  <si>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</si>
  <si>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</si>
  <si>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</si>
  <si>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</si>
  <si>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</si>
  <si>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</si>
  <si>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</si>
  <si>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</si>
  <si>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</si>
  <si>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</si>
  <si>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</si>
  <si>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</si>
  <si>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</si>
  <si>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</si>
  <si>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</si>
  <si>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</si>
  <si>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</si>
  <si>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</si>
  <si>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</si>
  <si>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</si>
  <si>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</si>
  <si>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</si>
  <si>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</si>
  <si>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</si>
  <si>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</si>
  <si>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</si>
  <si>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</si>
  <si>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</si>
  <si>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</si>
  <si>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</si>
  <si>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</si>
  <si>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</si>
  <si>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</si>
  <si>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</si>
  <si>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</si>
  <si>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</si>
  <si>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</si>
  <si>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</si>
  <si>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</si>
  <si>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</si>
  <si>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</si>
  <si>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</si>
  <si>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</si>
  <si>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</si>
  <si>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</si>
  <si>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</si>
  <si>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</si>
  <si>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</si>
  <si>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</si>
  <si>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</si>
  <si>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</si>
  <si>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</si>
  <si>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</si>
  <si>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</si>
  <si>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</si>
  <si>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</si>
  <si>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</si>
  <si>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</si>
  <si>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</si>
  <si>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</si>
  <si>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</si>
  <si>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</si>
  <si>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</si>
  <si>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</si>
  <si>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</si>
  <si>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</si>
  <si>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</si>
  <si>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</si>
  <si>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</si>
  <si>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</si>
  <si>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</si>
  <si>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</si>
  <si>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</si>
  <si>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</si>
  <si>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</si>
  <si>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</si>
  <si>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</si>
  <si>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</si>
  <si>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</si>
  <si>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</si>
  <si>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</si>
  <si>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</si>
  <si>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</si>
  <si>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</si>
  <si>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</si>
  <si>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</si>
  <si>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</si>
  <si>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</si>
  <si>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</si>
  <si>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</si>
  <si>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</si>
  <si>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</si>
  <si>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</si>
  <si>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</si>
  <si>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</si>
  <si>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</si>
  <si>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</si>
  <si>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</si>
  <si>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</si>
  <si>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</si>
  <si>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</si>
  <si>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</si>
  <si>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</si>
  <si>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</si>
  <si>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</si>
  <si>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</si>
  <si>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</si>
  <si>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</si>
  <si>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</si>
  <si>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</si>
  <si>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</si>
  <si>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</si>
  <si>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</si>
  <si>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</si>
  <si>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</si>
  <si>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</si>
  <si>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</si>
  <si>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</si>
  <si>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</si>
  <si>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</si>
  <si>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</si>
  <si>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</si>
  <si>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</si>
  <si>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</si>
  <si>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</si>
  <si>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</si>
  <si>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</si>
  <si>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</si>
  <si>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</si>
  <si>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</si>
  <si>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</si>
  <si>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</si>
  <si>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</si>
  <si>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</si>
  <si>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</si>
  <si>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</si>
  <si>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</si>
  <si>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</si>
  <si>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</si>
  <si>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</si>
  <si>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</si>
  <si>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</si>
  <si>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</si>
  <si>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</si>
  <si>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</si>
  <si>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</si>
  <si>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</si>
  <si>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</si>
  <si>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</si>
  <si>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</si>
  <si>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</si>
  <si>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</si>
  <si>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</si>
  <si>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</si>
  <si>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</si>
  <si>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</si>
  <si>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</si>
  <si>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</si>
  <si>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</si>
  <si>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</si>
  <si>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</si>
  <si>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</si>
  <si>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</si>
  <si>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</si>
  <si>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</si>
  <si>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</si>
  <si>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</si>
  <si>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</si>
  <si>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</si>
  <si>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</si>
  <si>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</si>
  <si>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</si>
  <si>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</si>
  <si>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</si>
  <si>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</si>
  <si>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</si>
  <si>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</si>
  <si>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</si>
  <si>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</si>
  <si>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</si>
  <si>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</si>
  <si>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</si>
  <si>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</si>
  <si>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</si>
  <si>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</si>
  <si>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</si>
  <si>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</si>
  <si>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</si>
  <si>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</si>
  <si>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</si>
  <si>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</si>
  <si>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</si>
  <si>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</si>
  <si>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</si>
  <si>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</si>
  <si>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</si>
  <si>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</si>
  <si>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</si>
  <si>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</si>
  <si>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</si>
  <si>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</si>
  <si>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</si>
  <si>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</si>
  <si>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</si>
  <si>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</si>
  <si>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</si>
  <si>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</si>
  <si>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</si>
  <si>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</si>
  <si>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</si>
  <si>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</si>
  <si>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</si>
  <si>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</si>
  <si>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</si>
  <si>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</si>
  <si>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</si>
  <si>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</si>
  <si>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</si>
  <si>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</si>
  <si>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</si>
  <si>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</si>
  <si>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</si>
  <si>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</si>
  <si>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</si>
  <si>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</si>
  <si>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</si>
  <si>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</si>
  <si>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</si>
  <si>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</si>
  <si>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</si>
  <si>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</si>
  <si>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</si>
  <si>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</si>
  <si>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</si>
  <si>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</si>
  <si>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</si>
  <si>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</si>
  <si>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</si>
  <si>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</si>
  <si>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</si>
  <si>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</si>
  <si>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</si>
  <si>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</si>
  <si>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</si>
  <si>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</si>
  <si>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</si>
  <si>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</si>
  <si>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</si>
  <si>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</si>
  <si>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</si>
  <si>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</si>
  <si>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</si>
  <si>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</si>
  <si>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</si>
  <si>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</si>
  <si>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</si>
  <si>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</si>
  <si>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</si>
  <si>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</si>
  <si>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</si>
  <si>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</si>
  <si>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</si>
  <si>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</si>
  <si>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</si>
  <si>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</si>
  <si>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</si>
  <si>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</si>
  <si>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</si>
  <si>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</si>
  <si>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</si>
  <si>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</si>
  <si>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</si>
  <si>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</si>
  <si>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</si>
  <si>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</si>
  <si>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</si>
  <si>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</si>
  <si>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</si>
  <si>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</si>
  <si>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</si>
  <si>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</si>
  <si>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</si>
  <si>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</si>
  <si>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</si>
  <si>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</si>
  <si>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</si>
  <si>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</si>
  <si>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</si>
  <si>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</si>
  <si>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</si>
  <si>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</si>
  <si>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</si>
  <si>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</si>
  <si>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</si>
  <si>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</si>
  <si>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</si>
  <si>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</si>
  <si>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</si>
  <si>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</si>
  <si>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</si>
  <si>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</si>
  <si>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</si>
  <si>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</si>
  <si>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</si>
  <si>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</si>
  <si>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</si>
  <si>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</si>
  <si>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</si>
  <si>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</si>
  <si>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</si>
  <si>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</si>
  <si>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</si>
  <si>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</si>
  <si>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</si>
  <si>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</si>
  <si>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</si>
  <si>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</si>
  <si>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</si>
  <si>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</si>
  <si>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</si>
  <si>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</si>
  <si>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</si>
  <si>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</si>
  <si>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</si>
  <si>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</si>
  <si>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</si>
  <si>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</si>
  <si>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</si>
  <si>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</si>
  <si>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</si>
  <si>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</si>
  <si>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</si>
  <si>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</si>
  <si>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</si>
  <si>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</si>
  <si>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</si>
  <si>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</si>
  <si>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</si>
  <si>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</si>
  <si>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</si>
  <si>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</si>
  <si>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</si>
  <si>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</si>
  <si>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</si>
  <si>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</si>
  <si>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</si>
  <si>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</si>
  <si>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</si>
  <si>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</si>
  <si>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</si>
  <si>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</si>
  <si>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</si>
  <si>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</si>
  <si>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</si>
  <si>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</si>
  <si>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</si>
  <si>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</si>
  <si>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</si>
  <si>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</si>
  <si>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</si>
  <si>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</si>
  <si>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</si>
  <si>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</si>
  <si>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</si>
  <si>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</si>
  <si>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</si>
  <si>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</si>
  <si>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</si>
  <si>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</si>
  <si>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</si>
  <si>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</si>
  <si>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</si>
  <si>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</si>
  <si>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</si>
  <si>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</si>
  <si>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</si>
  <si>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</si>
  <si>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</si>
  <si>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</si>
  <si>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</si>
  <si>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</si>
  <si>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</si>
  <si>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</si>
  <si>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</si>
  <si>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</si>
  <si>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</si>
  <si>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</si>
  <si>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</si>
  <si>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</si>
  <si>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</si>
  <si>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</si>
  <si>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</si>
  <si>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</si>
  <si>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</si>
  <si>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</si>
  <si>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</si>
  <si>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</si>
  <si>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</si>
  <si>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</si>
  <si>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</si>
  <si>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</si>
  <si>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</si>
  <si>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</si>
  <si>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</si>
  <si>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</si>
  <si>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</si>
  <si>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</si>
  <si>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</si>
  <si>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</si>
  <si>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</si>
  <si>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</si>
  <si>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</si>
  <si>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</si>
  <si>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</si>
  <si>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</si>
  <si>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</si>
  <si>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</si>
  <si>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</si>
  <si>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</si>
  <si>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</si>
  <si>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</si>
  <si>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</si>
  <si>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</si>
  <si>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</si>
  <si>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</si>
  <si>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</si>
  <si>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</si>
  <si>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</si>
  <si>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</si>
  <si>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</si>
  <si>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</si>
  <si>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</si>
  <si>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</si>
  <si>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</si>
  <si>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</si>
  <si>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</si>
  <si>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</si>
  <si>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</si>
  <si>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</si>
  <si>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</si>
  <si>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</si>
  <si>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</si>
  <si>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</si>
  <si>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</si>
  <si>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</si>
  <si>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</si>
  <si>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</si>
  <si>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</si>
  <si>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</si>
  <si>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</si>
  <si>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</si>
  <si>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</si>
  <si>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</si>
  <si>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</si>
  <si>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</si>
  <si>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</si>
  <si>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</si>
  <si>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</si>
  <si>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</si>
  <si>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</si>
  <si>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</si>
  <si>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</si>
  <si>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</si>
  <si>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</si>
  <si>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</si>
  <si>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</si>
  <si>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</si>
  <si>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</si>
  <si>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</si>
  <si>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</si>
  <si>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</si>
  <si>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</si>
  <si>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</si>
  <si>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</si>
  <si>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</si>
  <si>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</si>
  <si>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</si>
  <si>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</si>
  <si>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</si>
  <si>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</si>
  <si>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</si>
  <si>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</si>
  <si>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</si>
  <si>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</si>
  <si>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</si>
  <si>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</si>
  <si>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</si>
  <si>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</si>
  <si>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</si>
  <si>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</si>
  <si>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</si>
  <si>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</si>
  <si>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</si>
  <si>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</si>
  <si>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</si>
  <si>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</si>
  <si>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</si>
  <si>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</si>
  <si>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</si>
  <si>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</si>
  <si>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</si>
  <si>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</si>
  <si>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</si>
  <si>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</si>
  <si>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</si>
  <si>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</si>
  <si>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</si>
  <si>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</si>
  <si>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</si>
  <si>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</si>
  <si>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</si>
  <si>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</si>
  <si>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</si>
  <si>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</si>
  <si>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</si>
  <si>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</si>
  <si>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</si>
  <si>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</si>
  <si>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</si>
  <si>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</si>
  <si>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</si>
  <si>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</si>
  <si>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</si>
  <si>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</si>
  <si>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</si>
  <si>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</si>
  <si>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</si>
  <si>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</si>
  <si>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</si>
  <si>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</si>
  <si>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</si>
  <si>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</si>
  <si>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</si>
  <si>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</si>
  <si>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</si>
  <si>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</si>
  <si>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</si>
  <si>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</si>
  <si>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</si>
  <si>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</si>
  <si>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</si>
  <si>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</si>
  <si>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</si>
  <si>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</si>
  <si>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</si>
  <si>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</si>
  <si>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</si>
  <si>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</si>
  <si>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</si>
  <si>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</si>
  <si>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</si>
  <si>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</si>
  <si>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</si>
  <si>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</si>
  <si>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</si>
  <si>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</si>
  <si>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</si>
  <si>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</si>
  <si>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</si>
  <si>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</si>
  <si>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</si>
  <si>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</si>
  <si>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</si>
  <si>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</si>
  <si>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</si>
  <si>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</si>
  <si>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</si>
  <si>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</si>
  <si>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</si>
  <si>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</si>
  <si>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</si>
  <si>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</si>
  <si>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</si>
  <si>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</si>
  <si>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</si>
  <si>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</si>
  <si>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</si>
  <si>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</si>
  <si>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</si>
  <si>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</si>
  <si>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</si>
  <si>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</si>
  <si>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</si>
  <si>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</si>
  <si>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</si>
  <si>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</si>
  <si>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</si>
  <si>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</si>
  <si>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</si>
  <si>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</si>
  <si>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</si>
  <si>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</si>
  <si>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</si>
  <si>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</si>
  <si>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</si>
  <si>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</si>
  <si>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</si>
  <si>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</si>
  <si>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</si>
  <si>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</si>
  <si>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</si>
  <si>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</si>
  <si>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</si>
  <si>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</si>
  <si>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</si>
  <si>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</si>
  <si>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</si>
  <si>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</si>
  <si>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</si>
  <si>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</si>
  <si>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</si>
  <si>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</si>
  <si>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</si>
  <si>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</si>
  <si>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</si>
  <si>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</si>
  <si>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</si>
  <si>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</si>
  <si>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</si>
  <si>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</si>
  <si>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</si>
  <si>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</si>
  <si>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</si>
  <si>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</si>
  <si>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</si>
  <si>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</si>
  <si>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</si>
  <si>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</si>
  <si>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</si>
  <si>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</si>
  <si>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</si>
  <si>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</si>
  <si>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</si>
  <si>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</si>
  <si>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</si>
  <si>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</si>
  <si>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</si>
  <si>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</si>
  <si>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</si>
  <si>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</si>
  <si>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</si>
  <si>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</si>
  <si>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</si>
  <si>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</si>
  <si>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</si>
  <si>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</si>
  <si>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</si>
  <si>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</si>
  <si>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</si>
  <si>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</si>
  <si>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</si>
  <si>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</si>
  <si>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</si>
  <si>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</si>
  <si>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</si>
  <si>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</si>
  <si>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</si>
  <si>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</si>
  <si>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</si>
  <si>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</si>
  <si>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</si>
  <si>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</si>
  <si>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</si>
  <si>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</si>
  <si>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</si>
  <si>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</si>
  <si>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</si>
  <si>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</si>
  <si>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</si>
  <si>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</si>
  <si>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</si>
  <si>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</si>
  <si>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</si>
  <si>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</si>
  <si>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</si>
  <si>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</si>
  <si>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</si>
  <si>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</si>
  <si>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</si>
  <si>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</si>
  <si>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</si>
  <si>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</si>
  <si>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</si>
  <si>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</si>
  <si>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</si>
  <si>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</si>
  <si>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</si>
  <si>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</si>
  <si>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</si>
  <si>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</si>
  <si>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</si>
  <si>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</si>
  <si>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</si>
  <si>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</si>
  <si>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</si>
  <si>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</si>
  <si>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</si>
  <si>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</si>
  <si>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</si>
  <si>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</si>
  <si>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</si>
  <si>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</si>
  <si>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</si>
  <si>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</si>
  <si>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</si>
  <si>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</si>
  <si>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</si>
  <si>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</si>
  <si>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</si>
  <si>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</si>
  <si>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</si>
  <si>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</si>
  <si>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</si>
  <si>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</si>
  <si>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</si>
  <si>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</si>
  <si>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</si>
  <si>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</si>
  <si>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</si>
  <si>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</si>
  <si>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</si>
  <si>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</si>
  <si>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</si>
  <si>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</si>
  <si>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</si>
  <si>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</si>
  <si>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</si>
  <si>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</si>
  <si>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</si>
  <si>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</si>
  <si>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</si>
  <si>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</si>
  <si>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</si>
  <si>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</si>
  <si>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</si>
  <si>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</si>
  <si>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</si>
  <si>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</si>
  <si>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</si>
  <si>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</si>
  <si>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</si>
  <si>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</si>
  <si>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</si>
  <si>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</si>
  <si>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</si>
  <si>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</si>
  <si>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</si>
  <si>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</si>
  <si>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</si>
  <si>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</si>
  <si>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</si>
  <si>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</si>
  <si>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</si>
  <si>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</si>
  <si>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</si>
  <si>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</si>
  <si>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</si>
  <si>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</si>
  <si>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</si>
  <si>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</si>
  <si>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</si>
  <si>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</si>
  <si>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</si>
  <si>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</si>
  <si>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</si>
  <si>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</si>
  <si>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</si>
  <si>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</si>
  <si>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</si>
  <si>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</si>
  <si>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</si>
  <si>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</si>
  <si>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</si>
  <si>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</si>
  <si>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</si>
  <si>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</si>
  <si>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</si>
  <si>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</si>
  <si>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</si>
  <si>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</si>
  <si>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</si>
  <si>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</si>
  <si>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</si>
  <si>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</si>
  <si>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</si>
  <si>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</si>
  <si>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</si>
  <si>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</si>
  <si>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</si>
  <si>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</si>
  <si>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</si>
  <si>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</si>
  <si>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</si>
  <si>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</si>
  <si>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</si>
  <si>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</si>
  <si>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</si>
  <si>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</si>
  <si>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</si>
  <si>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</si>
  <si>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</si>
  <si>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</si>
  <si>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</si>
  <si>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</si>
  <si>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</si>
  <si>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</si>
  <si>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</si>
  <si>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</si>
  <si>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</si>
  <si>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</si>
  <si>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</si>
  <si>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</si>
  <si>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</si>
  <si>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</si>
  <si>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</si>
  <si>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</si>
  <si>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</si>
  <si>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</si>
  <si>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</si>
  <si>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</si>
  <si>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</si>
  <si>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</si>
  <si>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</si>
  <si>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</si>
  <si>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</si>
  <si>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</si>
  <si>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</si>
  <si>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</si>
  <si>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</si>
  <si>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</si>
  <si>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</si>
  <si>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</si>
  <si>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</si>
  <si>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</si>
  <si>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</si>
  <si>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</si>
  <si>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</si>
  <si>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</si>
  <si>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</si>
  <si>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</si>
  <si>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</si>
  <si>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</si>
  <si>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</si>
  <si>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</si>
  <si>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</si>
  <si>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</si>
  <si>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</si>
  <si>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</si>
  <si>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</si>
  <si>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</si>
  <si>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</si>
  <si>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</si>
  <si>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</si>
  <si>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</si>
  <si>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</si>
  <si>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</si>
  <si>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</si>
  <si>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</si>
  <si>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</si>
  <si>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</si>
  <si>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</si>
  <si>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</si>
  <si>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</si>
  <si>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</si>
  <si>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</si>
  <si>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</si>
  <si>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</si>
  <si>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</si>
  <si>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</si>
  <si>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</si>
  <si>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</si>
  <si>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</si>
  <si>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</si>
  <si>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</si>
  <si>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</si>
  <si>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</si>
  <si>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</si>
  <si>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</si>
  <si>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</si>
  <si>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</si>
  <si>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</si>
  <si>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</si>
  <si>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</si>
  <si>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</si>
  <si>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</si>
  <si>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</si>
  <si>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</si>
  <si>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</si>
  <si>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</si>
  <si>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</si>
  <si>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</si>
  <si>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</si>
  <si>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</si>
  <si>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</si>
  <si>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</si>
  <si>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</si>
  <si>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</si>
  <si>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</si>
  <si>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</si>
  <si>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</si>
  <si>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</si>
  <si>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</si>
  <si>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</si>
  <si>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</si>
  <si>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</si>
  <si>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</si>
  <si>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</si>
  <si>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</si>
  <si>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</si>
  <si>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</si>
  <si>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</si>
  <si>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</si>
  <si>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</si>
  <si>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</si>
  <si>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</si>
  <si>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</si>
  <si>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</si>
  <si>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</si>
  <si>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</si>
  <si>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</si>
  <si>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</si>
  <si>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</si>
  <si>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</si>
  <si>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</si>
  <si>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</si>
  <si>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</si>
  <si>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</si>
  <si>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</si>
  <si>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</si>
  <si>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</si>
  <si>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</si>
  <si>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</si>
  <si>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</si>
  <si>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</si>
  <si>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</si>
  <si>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</si>
  <si>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</si>
  <si>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</si>
  <si>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</si>
  <si>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</si>
  <si>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</si>
  <si>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</si>
  <si>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</si>
  <si>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</si>
  <si>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</si>
  <si>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</si>
  <si>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</si>
  <si>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</si>
  <si>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</si>
  <si>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</si>
  <si>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</si>
  <si>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</si>
  <si>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</si>
  <si>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</si>
  <si>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</si>
  <si>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</si>
  <si>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</si>
  <si>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</si>
  <si>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</si>
  <si>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</si>
  <si>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</si>
  <si>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</si>
  <si>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</si>
  <si>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</si>
  <si>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</si>
  <si>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</si>
  <si>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</si>
  <si>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</si>
  <si>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</si>
  <si>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</si>
  <si>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</si>
  <si>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</si>
  <si>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</si>
  <si>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</si>
  <si>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</si>
  <si>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</si>
  <si>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</si>
  <si>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</si>
  <si>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</si>
  <si>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</si>
  <si>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</si>
  <si>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</si>
  <si>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</si>
  <si>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</si>
  <si>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</si>
  <si>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</si>
  <si>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</si>
  <si>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</si>
  <si>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</si>
  <si>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</si>
  <si>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</si>
  <si>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</si>
  <si>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</si>
  <si>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</si>
  <si>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</si>
  <si>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</si>
  <si>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</si>
  <si>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</si>
  <si>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</si>
  <si>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</si>
  <si>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</si>
  <si>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</si>
  <si>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</si>
  <si>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</si>
  <si>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</si>
  <si>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</si>
  <si>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</si>
  <si>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</si>
  <si>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</si>
  <si>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</si>
  <si>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</si>
  <si>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</si>
  <si>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</si>
  <si>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</si>
  <si>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</si>
  <si>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</si>
  <si>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</si>
  <si>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</si>
  <si>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</si>
  <si>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</si>
  <si>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</si>
  <si>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</si>
  <si>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</si>
  <si>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</si>
  <si>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</si>
  <si>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</si>
  <si>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</si>
  <si>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</si>
  <si>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</si>
  <si>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</si>
  <si>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</si>
  <si>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</si>
  <si>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</si>
  <si>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</si>
  <si>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</si>
  <si>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</si>
  <si>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</si>
  <si>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</si>
  <si>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</si>
  <si>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</si>
  <si>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</si>
  <si>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</si>
  <si>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</si>
  <si>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</si>
  <si>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</si>
  <si>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</si>
  <si>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</si>
  <si>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</si>
  <si>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</si>
  <si>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</si>
  <si>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</si>
  <si>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</si>
  <si>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</si>
  <si>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</si>
  <si>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</si>
  <si>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</si>
  <si>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</si>
  <si>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</si>
  <si>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</si>
  <si>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</si>
  <si>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</si>
  <si>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</si>
  <si>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</si>
  <si>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</si>
  <si>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</si>
  <si>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</si>
  <si>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</si>
  <si>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</si>
  <si>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</si>
  <si>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</si>
  <si>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</si>
  <si>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</si>
  <si>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</si>
  <si>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</si>
  <si>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</si>
  <si>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</si>
  <si>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</si>
  <si>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</si>
  <si>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</si>
  <si>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</si>
  <si>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</si>
  <si>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</si>
  <si>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</si>
  <si>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</si>
  <si>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</si>
  <si>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</si>
  <si>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</si>
  <si>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</si>
  <si>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</si>
  <si>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</si>
  <si>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</si>
  <si>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</si>
  <si>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</si>
  <si>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</si>
  <si>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</si>
  <si>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</si>
  <si>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</si>
  <si>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</si>
  <si>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</si>
  <si>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</si>
  <si>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</si>
  <si>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</si>
  <si>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</si>
  <si>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</si>
  <si>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</si>
  <si>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</si>
  <si>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</si>
  <si>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</si>
  <si>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</si>
  <si>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</si>
  <si>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</si>
  <si>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</si>
  <si>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</si>
  <si>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</si>
  <si>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</si>
  <si>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</si>
  <si>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</si>
  <si>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</si>
  <si>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</si>
  <si>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</si>
  <si>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</si>
  <si>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</si>
  <si>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</si>
  <si>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</si>
  <si>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</si>
  <si>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</si>
  <si>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</si>
  <si>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</si>
  <si>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</si>
  <si>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</si>
  <si>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</si>
  <si>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</si>
  <si>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</si>
  <si>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</si>
  <si>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</si>
  <si>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</si>
  <si>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</si>
  <si>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</si>
  <si>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</si>
  <si>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</si>
  <si>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</si>
  <si>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</si>
  <si>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</si>
  <si>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</si>
  <si>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</si>
  <si>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</si>
  <si>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</si>
  <si>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</si>
  <si>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</si>
  <si>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</si>
  <si>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</si>
  <si>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</si>
  <si>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</si>
  <si>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</si>
  <si>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</si>
  <si>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</si>
  <si>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</si>
  <si>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</si>
  <si>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</si>
  <si>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</si>
  <si>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</si>
  <si>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</si>
  <si>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</si>
  <si>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</si>
  <si>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</si>
  <si>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</si>
  <si>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</si>
  <si>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</si>
  <si>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</si>
  <si>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</si>
  <si>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</si>
  <si>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</si>
  <si>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</si>
  <si>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</si>
  <si>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</si>
  <si>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</si>
  <si>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</si>
  <si>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</si>
  <si>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</si>
  <si>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</si>
  <si>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</si>
  <si>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</si>
  <si>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</si>
  <si>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</si>
  <si>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</si>
  <si>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</si>
  <si>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</si>
  <si>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</si>
  <si>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</si>
  <si>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</si>
  <si>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</si>
  <si>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</si>
  <si>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</si>
  <si>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</si>
  <si>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</si>
  <si>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</si>
  <si>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</si>
  <si>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</si>
  <si>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</si>
  <si>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</si>
  <si>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</si>
  <si>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</si>
  <si>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</si>
  <si>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</si>
  <si>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</si>
  <si>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</si>
  <si>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</si>
  <si>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</si>
  <si>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</si>
  <si>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</si>
  <si>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</si>
  <si>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</si>
  <si>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</si>
  <si>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</si>
  <si>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</si>
  <si>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</si>
  <si>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</si>
  <si>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</si>
  <si>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</si>
  <si>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</si>
  <si>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</si>
  <si>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</si>
  <si>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</si>
  <si>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</si>
  <si>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</si>
  <si>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</si>
  <si>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</si>
  <si>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</si>
  <si>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</si>
  <si>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</si>
  <si>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</si>
  <si>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</si>
  <si>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</si>
  <si>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</si>
  <si>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</si>
  <si>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</si>
  <si>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</si>
  <si>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</si>
  <si>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</si>
  <si>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</si>
  <si>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</si>
  <si>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</si>
  <si>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</si>
  <si>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</si>
  <si>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</si>
  <si>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</si>
  <si>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</si>
  <si>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</si>
  <si>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</si>
  <si>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</si>
  <si>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</si>
  <si>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</si>
  <si>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</si>
  <si>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</si>
  <si>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</si>
  <si>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</si>
  <si>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</si>
  <si>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</si>
  <si>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</si>
  <si>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</si>
  <si>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</si>
  <si>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</si>
  <si>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</si>
  <si>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</si>
  <si>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</si>
  <si>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</si>
  <si>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</si>
  <si>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</si>
  <si>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</si>
  <si>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</si>
  <si>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</si>
  <si>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</si>
  <si>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</si>
  <si>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</si>
  <si>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</si>
  <si>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</si>
  <si>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</si>
  <si>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</si>
  <si>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</si>
  <si>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</si>
  <si>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</si>
  <si>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</si>
  <si>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</si>
  <si>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</si>
  <si>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</si>
  <si>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</si>
  <si>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</si>
  <si>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</si>
  <si>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</si>
  <si>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</si>
  <si>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</si>
  <si>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</si>
  <si>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</si>
  <si>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</si>
  <si>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</si>
  <si>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</si>
  <si>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</si>
  <si>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</si>
  <si>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</si>
  <si>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</si>
  <si>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</si>
  <si>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</si>
  <si>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</si>
  <si>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</si>
  <si>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</si>
  <si>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</si>
  <si>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</si>
  <si>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</si>
  <si>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</si>
  <si>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</si>
  <si>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</si>
  <si>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</si>
  <si>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</si>
  <si>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</si>
  <si>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</si>
  <si>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</si>
  <si>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</si>
  <si>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</si>
  <si>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</si>
  <si>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</si>
  <si>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</si>
  <si>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</si>
  <si>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</si>
  <si>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</si>
  <si>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</si>
  <si>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</si>
  <si>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</si>
  <si>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</si>
  <si>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</si>
  <si>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</si>
  <si>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</si>
  <si>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</si>
  <si>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</si>
  <si>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</si>
  <si>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</si>
  <si>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</si>
  <si>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</si>
  <si>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</si>
  <si>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</si>
  <si>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</si>
  <si>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</si>
  <si>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</si>
  <si>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</si>
  <si>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</si>
  <si>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</si>
  <si>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</si>
  <si>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</si>
  <si>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</si>
  <si>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</si>
  <si>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</si>
  <si>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</si>
  <si>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</si>
  <si>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</si>
  <si>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</si>
  <si>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</si>
  <si>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</si>
  <si>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</si>
  <si>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</si>
  <si>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</si>
  <si>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</si>
  <si>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</si>
  <si>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</si>
  <si>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</si>
  <si>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</si>
  <si>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</si>
  <si>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</si>
  <si>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</si>
  <si>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</si>
  <si>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</si>
  <si>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</si>
  <si>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</si>
  <si>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</si>
  <si>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</si>
  <si>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</si>
  <si>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</si>
  <si>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</si>
  <si>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</si>
  <si>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</si>
  <si>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</si>
  <si>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</si>
  <si>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</si>
  <si>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</si>
  <si>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</si>
  <si>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</si>
  <si>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</si>
  <si>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</si>
  <si>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</si>
  <si>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</si>
  <si>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</si>
  <si>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</si>
  <si>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</si>
  <si>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</si>
  <si>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</si>
  <si>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</si>
  <si>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</si>
  <si>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</si>
  <si>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</si>
  <si>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</si>
  <si>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</si>
  <si>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</si>
  <si>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</si>
  <si>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</si>
  <si>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</si>
  <si>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</si>
  <si>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</si>
  <si>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</si>
  <si>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</si>
  <si>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</si>
  <si>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</si>
  <si>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</si>
  <si>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</si>
  <si>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</si>
  <si>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</si>
  <si>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</si>
  <si>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</si>
  <si>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</si>
  <si>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</si>
  <si>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</si>
  <si>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</si>
  <si>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</si>
  <si>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</si>
  <si>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</si>
  <si>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</si>
  <si>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</si>
  <si>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</si>
  <si>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</si>
  <si>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</si>
  <si>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</si>
  <si>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</si>
  <si>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</si>
  <si>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</si>
  <si>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</si>
  <si>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</si>
  <si>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</si>
  <si>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</si>
  <si>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</si>
  <si>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</si>
  <si>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</si>
  <si>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</si>
  <si>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</si>
  <si>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</si>
  <si>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</si>
  <si>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</si>
  <si>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</si>
  <si>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</si>
  <si>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</si>
  <si>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</si>
  <si>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</si>
  <si>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</si>
  <si>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</si>
  <si>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</si>
  <si>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</si>
  <si>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</si>
  <si>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</si>
  <si>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</si>
  <si>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</si>
  <si>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</si>
  <si>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</si>
  <si>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</si>
  <si>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</si>
  <si>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</si>
  <si>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</si>
  <si>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</si>
  <si>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</si>
  <si>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</si>
  <si>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</si>
  <si>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</si>
  <si>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</si>
  <si>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</si>
  <si>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</si>
  <si>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</si>
  <si>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</si>
  <si>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</si>
  <si>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</si>
  <si>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</si>
  <si>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</si>
  <si>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</si>
  <si>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</si>
  <si>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</si>
  <si>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</si>
  <si>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</si>
  <si>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</si>
  <si>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</si>
  <si>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</si>
  <si>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</si>
  <si>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</si>
  <si>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</si>
  <si>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</si>
  <si>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</si>
  <si>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</si>
  <si>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</si>
  <si>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</si>
  <si>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</si>
  <si>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</si>
  <si>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</si>
  <si>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</si>
  <si>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</si>
  <si>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</si>
  <si>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</si>
  <si>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</si>
  <si>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</si>
  <si>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</si>
  <si>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</si>
  <si>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</si>
  <si>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</si>
  <si>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</si>
  <si>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</si>
  <si>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</si>
  <si>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</si>
  <si>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</si>
  <si>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</si>
  <si>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</si>
  <si>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</si>
  <si>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</si>
  <si>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</si>
  <si>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</si>
  <si>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</si>
  <si>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</si>
  <si>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</si>
  <si>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</si>
  <si>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</si>
  <si>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</si>
  <si>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</si>
  <si>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</si>
  <si>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</si>
  <si>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</si>
  <si>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</si>
  <si>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</si>
  <si>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</si>
  <si>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</si>
  <si>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</si>
  <si>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</si>
  <si>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</si>
  <si>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</si>
  <si>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</si>
  <si>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</si>
  <si>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</si>
  <si>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</si>
  <si>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</si>
  <si>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</si>
  <si>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</si>
  <si>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</si>
  <si>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</si>
  <si>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</si>
  <si>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</si>
  <si>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</si>
  <si>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</si>
  <si>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</si>
  <si>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</si>
  <si>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</si>
  <si>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</si>
  <si>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</si>
  <si>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</si>
  <si>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</si>
  <si>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</si>
  <si>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</si>
  <si>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</si>
  <si>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</si>
  <si>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</si>
  <si>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</si>
  <si>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</si>
  <si>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</si>
  <si>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</si>
  <si>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</si>
  <si>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</si>
  <si>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</si>
  <si>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</si>
  <si>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</si>
  <si>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</si>
  <si>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</si>
  <si>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</si>
  <si>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</si>
  <si>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</si>
  <si>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</si>
  <si>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</si>
  <si>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</si>
  <si>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</si>
  <si>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</si>
  <si>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</si>
  <si>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</si>
  <si>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</si>
  <si>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</si>
  <si>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</si>
  <si>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</si>
  <si>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</si>
  <si>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</si>
  <si>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</si>
  <si>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</si>
  <si>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</si>
  <si>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</si>
  <si>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</si>
  <si>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</si>
  <si>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</si>
  <si>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</si>
  <si>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</si>
  <si>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</si>
  <si>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</si>
  <si>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</si>
  <si>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</si>
  <si>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</si>
  <si>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</si>
  <si>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</si>
  <si>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</si>
  <si>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</si>
  <si>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</si>
  <si>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</si>
  <si>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</si>
  <si>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</si>
  <si>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</si>
  <si>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</si>
  <si>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</si>
  <si>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</si>
  <si>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</si>
  <si>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</si>
  <si>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</si>
  <si>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</si>
  <si>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</si>
  <si>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</si>
  <si>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</si>
  <si>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</si>
  <si>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</si>
  <si>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</si>
  <si>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</si>
  <si>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</si>
  <si>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</si>
  <si>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</si>
  <si>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</si>
  <si>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</si>
  <si>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</si>
  <si>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</si>
  <si>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</si>
  <si>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</si>
  <si>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</si>
  <si>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</si>
  <si>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</si>
  <si>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</si>
  <si>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</si>
  <si>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</si>
  <si>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</si>
  <si>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</si>
  <si>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</si>
  <si>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</si>
  <si>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</si>
  <si>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</si>
  <si>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</si>
  <si>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</si>
  <si>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</si>
  <si>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</si>
  <si>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</si>
  <si>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</si>
  <si>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</si>
  <si>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</si>
  <si>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</si>
  <si>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</si>
  <si>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</si>
  <si>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</si>
  <si>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</si>
  <si>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</si>
  <si>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</si>
  <si>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</si>
  <si>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</si>
  <si>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</si>
  <si>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</si>
  <si>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</si>
  <si>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</si>
  <si>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</si>
  <si>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</si>
  <si>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</si>
  <si>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</si>
  <si>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</si>
  <si>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</si>
  <si>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</si>
  <si>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</si>
  <si>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</si>
  <si>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</si>
  <si>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</si>
  <si>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</si>
  <si>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</si>
  <si>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</si>
  <si>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</si>
  <si>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</si>
  <si>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</si>
  <si>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</si>
  <si>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</si>
  <si>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</si>
  <si>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</si>
  <si>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</si>
  <si>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</si>
  <si>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</si>
  <si>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</si>
  <si>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</si>
  <si>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</si>
  <si>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</si>
  <si>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</si>
  <si>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</si>
  <si>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</si>
  <si>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</si>
  <si>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</si>
  <si>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</si>
  <si>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</si>
  <si>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</si>
  <si>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</si>
  <si>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</si>
  <si>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</si>
  <si>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</si>
  <si>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</si>
  <si>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</si>
  <si>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</si>
  <si>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</si>
  <si>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</si>
  <si>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</si>
  <si>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</si>
  <si>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</si>
  <si>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</si>
  <si>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</si>
  <si>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</si>
  <si>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</si>
  <si>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</si>
  <si>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</si>
  <si>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</si>
  <si>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</si>
  <si>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</si>
  <si>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</si>
  <si>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</si>
  <si>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</si>
  <si>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</si>
  <si>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</si>
  <si>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</si>
  <si>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</si>
  <si>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</si>
  <si>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</si>
  <si>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</si>
  <si>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</si>
  <si>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</si>
  <si>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</si>
  <si>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</si>
  <si>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</si>
  <si>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</si>
  <si>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</si>
  <si>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</si>
  <si>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</si>
  <si>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</si>
  <si>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</si>
  <si>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</si>
  <si>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</si>
  <si>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</si>
  <si>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</si>
  <si>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</si>
  <si>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</si>
  <si>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</si>
  <si>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</si>
  <si>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</si>
  <si>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</si>
  <si>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</si>
  <si>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</si>
  <si>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</si>
  <si>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</si>
  <si>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</si>
  <si>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</si>
  <si>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</si>
  <si>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</si>
  <si>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</si>
  <si>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</si>
  <si>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</si>
  <si>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</si>
  <si>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</si>
  <si>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</si>
  <si>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</si>
  <si>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</si>
  <si>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</si>
  <si>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</si>
  <si>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</si>
  <si>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</si>
  <si>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</si>
  <si>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</si>
  <si>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</si>
  <si>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</si>
  <si>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</si>
  <si>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</si>
  <si>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</si>
  <si>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</si>
  <si>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</si>
  <si>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</si>
  <si>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</si>
  <si>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</si>
  <si>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</si>
  <si>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</si>
  <si>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</si>
  <si>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</si>
  <si>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</si>
  <si>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</si>
  <si>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</si>
  <si>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</si>
  <si>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</si>
  <si>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</si>
  <si>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</si>
  <si>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</si>
  <si>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</si>
  <si>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</si>
  <si>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</si>
  <si>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</si>
  <si>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</si>
  <si>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</si>
  <si>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</si>
  <si>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</si>
  <si>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</si>
  <si>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</si>
  <si>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</si>
  <si>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</si>
  <si>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</si>
  <si>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</si>
  <si>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</si>
  <si>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</si>
  <si>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</si>
  <si>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</si>
  <si>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</si>
  <si>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</si>
  <si>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</si>
  <si>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</si>
  <si>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</si>
  <si>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</si>
  <si>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</si>
  <si>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</si>
  <si>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</si>
  <si>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</si>
  <si>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</si>
  <si>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</si>
  <si>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</si>
  <si>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</si>
  <si>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</si>
  <si>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</si>
  <si>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</si>
  <si>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</si>
  <si>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</si>
  <si>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</si>
  <si>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</si>
  <si>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</si>
  <si>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</si>
  <si>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</si>
  <si>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</si>
  <si>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</si>
  <si>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</si>
  <si>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</si>
  <si>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</si>
  <si>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</si>
  <si>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</si>
  <si>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</si>
  <si>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</si>
  <si>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</si>
  <si>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</si>
  <si>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</si>
  <si>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</si>
  <si>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</si>
  <si>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</si>
  <si>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</si>
  <si>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</si>
  <si>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</si>
  <si>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</si>
  <si>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</si>
  <si>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</si>
  <si>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</si>
  <si>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</si>
  <si>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</si>
  <si>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</si>
  <si>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</si>
  <si>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</si>
  <si>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</si>
  <si>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</si>
  <si>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</si>
  <si>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</si>
  <si>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</si>
  <si>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</si>
  <si>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</si>
  <si>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</si>
  <si>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</si>
  <si>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</si>
  <si>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</si>
  <si>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</si>
  <si>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</si>
  <si>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</si>
  <si>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</si>
  <si>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</si>
  <si>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</si>
  <si>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</si>
  <si>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</si>
  <si>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</si>
  <si>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</si>
  <si>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</si>
  <si>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</si>
  <si>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</si>
  <si>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</si>
  <si>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</si>
  <si>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</si>
  <si>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</si>
  <si>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</si>
  <si>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</si>
  <si>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</si>
  <si>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</si>
  <si>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</si>
  <si>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</si>
  <si>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</si>
  <si>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</si>
  <si>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</si>
  <si>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</si>
  <si>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</si>
  <si>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</si>
  <si>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</si>
  <si>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</si>
  <si>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</si>
  <si>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</si>
  <si>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</si>
  <si>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</si>
  <si>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</si>
  <si>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</si>
  <si>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</si>
  <si>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</si>
  <si>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</si>
  <si>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</si>
  <si>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</si>
  <si>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</si>
  <si>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</si>
  <si>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</si>
  <si>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</si>
  <si>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</si>
  <si>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</si>
  <si>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</si>
  <si>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</si>
  <si>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</si>
  <si>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</si>
  <si>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</si>
  <si>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</si>
  <si>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</si>
  <si>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</si>
  <si>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</si>
  <si>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</si>
  <si>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</si>
  <si>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</si>
  <si>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</si>
  <si>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</si>
  <si>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</si>
  <si>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</si>
  <si>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</si>
  <si>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</si>
  <si>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</si>
  <si>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</si>
  <si>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</si>
  <si>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</si>
  <si>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</si>
  <si>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</si>
  <si>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</si>
  <si>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</si>
  <si>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</si>
  <si>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</si>
  <si>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</si>
  <si>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</si>
  <si>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</si>
  <si>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</si>
  <si>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</si>
  <si>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</si>
  <si>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</si>
  <si>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</si>
  <si>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</si>
  <si>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</si>
  <si>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</si>
  <si>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</si>
  <si>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</si>
  <si>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</si>
  <si>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</si>
  <si>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</si>
  <si>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</si>
  <si>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</si>
  <si>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</si>
  <si>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</si>
  <si>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</si>
  <si>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</si>
  <si>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</si>
  <si>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</si>
  <si>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</si>
  <si>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</si>
  <si>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</si>
  <si>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</si>
  <si>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</si>
  <si>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</si>
  <si>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</si>
  <si>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</si>
  <si>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</si>
  <si>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</si>
  <si>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</si>
  <si>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</si>
  <si>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</si>
  <si>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</si>
  <si>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</si>
  <si>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</si>
  <si>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</si>
  <si>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</si>
  <si>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</si>
  <si>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</si>
  <si>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</si>
  <si>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</si>
  <si>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</si>
  <si>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</si>
  <si>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</si>
  <si>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</si>
  <si>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</si>
  <si>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</si>
  <si>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</si>
  <si>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</si>
  <si>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</si>
  <si>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</si>
  <si>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</si>
  <si>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</si>
  <si>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</si>
  <si>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</si>
  <si>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</si>
  <si>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</si>
  <si>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</si>
  <si>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</si>
  <si>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</si>
  <si>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</si>
  <si>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</si>
  <si>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</si>
  <si>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</si>
  <si>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</si>
  <si>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</si>
  <si>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</si>
  <si>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</si>
  <si>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</si>
  <si>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</si>
  <si>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</si>
  <si>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</si>
  <si>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</si>
  <si>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</si>
  <si>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</si>
  <si>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</si>
  <si>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</si>
  <si>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</si>
  <si>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</si>
  <si>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</si>
  <si>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</si>
  <si>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</si>
  <si>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</si>
  <si>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</si>
  <si>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</si>
  <si>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</si>
  <si>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</si>
  <si>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</si>
  <si>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</si>
  <si>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</si>
  <si>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</si>
  <si>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</si>
  <si>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</si>
  <si>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</si>
  <si>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</si>
  <si>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</si>
  <si>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</si>
  <si>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</si>
  <si>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</si>
  <si>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</si>
  <si>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</si>
  <si>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</si>
  <si>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</si>
  <si>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</si>
  <si>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</si>
  <si>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</si>
  <si>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</si>
  <si>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</si>
  <si>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</si>
  <si>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</si>
  <si>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</si>
  <si>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</si>
  <si>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</si>
  <si>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</si>
  <si>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</si>
  <si>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</si>
  <si>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</si>
  <si>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</si>
  <si>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</si>
  <si>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</si>
  <si>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</si>
  <si>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</si>
  <si>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</si>
  <si>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</si>
  <si>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</si>
  <si>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</si>
  <si>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</si>
  <si>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</si>
  <si>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</si>
  <si>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</si>
  <si>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</si>
  <si>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</si>
  <si>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</si>
  <si>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</si>
  <si>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</si>
  <si>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</si>
  <si>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</si>
  <si>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</si>
  <si>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</si>
  <si>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</si>
  <si>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</si>
  <si>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</si>
  <si>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</si>
  <si>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</si>
  <si>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</si>
  <si>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</si>
  <si>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</si>
  <si>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</si>
  <si>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</si>
  <si>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</si>
  <si>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</si>
  <si>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</si>
  <si>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</si>
  <si>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</si>
  <si>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</si>
  <si>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</si>
  <si>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</si>
  <si>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</si>
  <si>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</si>
  <si>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</si>
  <si>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</si>
  <si>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</si>
  <si>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</si>
  <si>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</si>
  <si>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</si>
  <si>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</si>
  <si>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</si>
  <si>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</si>
  <si>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</si>
  <si>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</si>
  <si>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</si>
  <si>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</si>
  <si>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</si>
  <si>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</si>
  <si>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</si>
  <si>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</si>
  <si>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</si>
  <si>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</si>
  <si>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</si>
  <si>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</si>
  <si>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</si>
  <si>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</si>
  <si>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</si>
  <si>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</si>
  <si>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</si>
  <si>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</si>
  <si>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</si>
  <si>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</si>
  <si>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</si>
  <si>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</si>
  <si>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</si>
  <si>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</si>
  <si>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</si>
  <si>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</si>
  <si>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</si>
  <si>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</si>
  <si>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</si>
  <si>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</si>
  <si>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</si>
  <si>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</si>
  <si>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</si>
  <si>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</si>
  <si>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</si>
  <si>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</si>
  <si>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</si>
  <si>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</si>
  <si>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</si>
  <si>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</si>
  <si>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</si>
  <si>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</si>
  <si>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</si>
  <si>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</si>
  <si>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</si>
  <si>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</si>
  <si>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</si>
  <si>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</si>
  <si>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</si>
  <si>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</si>
  <si>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</si>
  <si>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</si>
  <si>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</si>
  <si>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</si>
  <si>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</si>
  <si>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</si>
  <si>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</si>
  <si>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</si>
  <si>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</si>
  <si>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</si>
  <si>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</si>
  <si>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</si>
  <si>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</si>
  <si>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</si>
  <si>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</si>
  <si>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</si>
  <si>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</si>
  <si>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</si>
  <si>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</si>
  <si>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</si>
  <si>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</si>
  <si>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</si>
  <si>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</si>
  <si>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</si>
  <si>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</si>
  <si>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</si>
  <si>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</si>
  <si>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</si>
  <si>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</si>
  <si>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</si>
  <si>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</si>
  <si>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</si>
  <si>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</si>
  <si>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</si>
  <si>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</si>
  <si>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</si>
  <si>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</si>
  <si>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</si>
  <si>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</si>
  <si>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</si>
  <si>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</si>
  <si>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</si>
  <si>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</si>
  <si>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</si>
  <si>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</si>
  <si>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</si>
  <si>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</si>
  <si>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</si>
  <si>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</si>
  <si>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</si>
  <si>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</si>
  <si>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</si>
  <si>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</si>
  <si>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</si>
  <si>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</si>
  <si>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</si>
  <si>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</si>
  <si>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</si>
  <si>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</si>
  <si>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</si>
  <si>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</si>
  <si>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</si>
  <si>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</si>
  <si>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</si>
  <si>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</si>
  <si>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</si>
  <si>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</si>
  <si>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</si>
  <si>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</si>
  <si>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</si>
  <si>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</si>
  <si>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</si>
  <si>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</si>
  <si>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</si>
  <si>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</si>
  <si>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</si>
  <si>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</si>
  <si>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</si>
  <si>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</si>
  <si>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</si>
  <si>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</si>
  <si>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</si>
  <si>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</si>
  <si>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</si>
  <si>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</si>
  <si>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</si>
  <si>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</si>
  <si>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</si>
  <si>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</si>
  <si>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</si>
  <si>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</si>
  <si>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</si>
  <si>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</si>
  <si>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</si>
  <si>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</si>
  <si>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</si>
  <si>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</si>
  <si>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</si>
  <si>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</si>
  <si>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</si>
  <si>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</si>
  <si>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</si>
  <si>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</si>
  <si>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</si>
  <si>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</si>
  <si>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</si>
  <si>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</si>
  <si>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</si>
  <si>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</si>
  <si>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</si>
  <si>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</si>
  <si>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</si>
  <si>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</si>
  <si>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</si>
  <si>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</si>
  <si>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</si>
  <si>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</si>
  <si>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</si>
  <si>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</si>
  <si>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</si>
  <si>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</si>
  <si>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</si>
  <si>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</si>
  <si>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</si>
  <si>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</si>
  <si>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</si>
  <si>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</si>
  <si>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</si>
  <si>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</si>
  <si>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</si>
  <si>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</si>
  <si>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</si>
  <si>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</si>
  <si>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</si>
  <si>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</si>
  <si>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</si>
  <si>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</si>
  <si>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</si>
  <si>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</si>
  <si>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</si>
  <si>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</si>
  <si>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</si>
  <si>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</si>
  <si>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</si>
  <si>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</si>
  <si>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</si>
  <si>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</si>
  <si>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</si>
  <si>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</si>
  <si>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</si>
  <si>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</si>
  <si>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</si>
  <si>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</si>
  <si>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</si>
  <si>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</si>
  <si>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</si>
  <si>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</si>
  <si>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</si>
  <si>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</si>
  <si>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</si>
  <si>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</si>
  <si>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</si>
  <si>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</si>
  <si>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</si>
  <si>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</si>
  <si>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</si>
  <si>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</si>
  <si>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</si>
  <si>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</si>
  <si>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</si>
  <si>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</si>
  <si>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</si>
  <si>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</si>
  <si>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</si>
  <si>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</si>
  <si>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</si>
  <si>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</si>
  <si>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</si>
  <si>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</si>
  <si>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</si>
  <si>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</si>
  <si>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</si>
  <si>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</si>
  <si>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</si>
  <si>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</si>
  <si>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</si>
  <si>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</si>
  <si>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</si>
  <si>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</si>
  <si>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</si>
  <si>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</si>
  <si>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</si>
  <si>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</si>
  <si>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</si>
  <si>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</si>
  <si>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</si>
  <si>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</si>
  <si>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</si>
  <si>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</si>
  <si>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</si>
  <si>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</si>
  <si>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</si>
  <si>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</si>
  <si>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</si>
  <si>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</si>
  <si>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</si>
  <si>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</si>
  <si>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</si>
  <si>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</si>
  <si>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</si>
  <si>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</si>
  <si>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</si>
  <si>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</si>
  <si>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</si>
  <si>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</si>
  <si>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</si>
  <si>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</si>
  <si>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</si>
  <si>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</si>
  <si>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</si>
  <si>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</si>
  <si>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</si>
  <si>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</si>
  <si>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</si>
  <si>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</si>
  <si>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</si>
  <si>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</si>
  <si>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</si>
  <si>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</si>
  <si>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</si>
  <si>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</si>
  <si>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</si>
  <si>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</si>
  <si>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</si>
  <si>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</si>
  <si>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</si>
  <si>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</si>
  <si>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</si>
  <si>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</si>
  <si>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</si>
  <si>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</si>
  <si>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</si>
  <si>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</si>
  <si>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</si>
  <si>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</si>
  <si>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</si>
  <si>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</si>
  <si>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</si>
  <si>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</si>
  <si>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</si>
  <si>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</si>
  <si>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</si>
  <si>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</si>
  <si>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</si>
  <si>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</si>
  <si>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</si>
  <si>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</si>
  <si>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</si>
  <si>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</si>
  <si>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</si>
  <si>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</si>
  <si>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</si>
  <si>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</si>
  <si>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</si>
  <si>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</si>
  <si>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</si>
  <si>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</si>
  <si>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</si>
  <si>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</si>
  <si>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</si>
  <si>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</si>
  <si>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</si>
  <si>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</si>
  <si>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</si>
  <si>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</si>
  <si>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</si>
  <si>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</si>
  <si>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</si>
  <si>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</si>
  <si>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</si>
  <si>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</si>
  <si>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</si>
  <si>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</si>
  <si>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</si>
  <si>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</si>
  <si>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</si>
  <si>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</si>
  <si>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</si>
  <si>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</si>
  <si>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</si>
  <si>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</si>
  <si>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</si>
  <si>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</si>
  <si>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</si>
  <si>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</si>
  <si>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</si>
  <si>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</si>
  <si>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</si>
  <si>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</si>
  <si>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</si>
  <si>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</si>
  <si>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</si>
  <si>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</si>
  <si>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</si>
  <si>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</si>
  <si>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</si>
  <si>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</si>
  <si>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</si>
  <si>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</si>
  <si>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</si>
  <si>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</si>
  <si>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</si>
  <si>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</si>
  <si>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</si>
  <si>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</si>
  <si>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</si>
  <si>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</si>
  <si>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</si>
  <si>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</si>
  <si>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</si>
  <si>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</si>
  <si>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</si>
  <si>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</si>
  <si>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</si>
  <si>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</si>
  <si>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</si>
  <si>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</si>
  <si>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</si>
  <si>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</si>
  <si>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</si>
  <si>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</si>
  <si>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</si>
  <si>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</si>
  <si>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</si>
  <si>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</si>
  <si>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</si>
  <si>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</si>
  <si>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</si>
  <si>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</si>
  <si>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</si>
  <si>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</si>
  <si>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</si>
  <si>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</si>
  <si>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</si>
  <si>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</si>
  <si>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</si>
  <si>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</si>
  <si>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</si>
  <si>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</si>
  <si>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</si>
  <si>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</si>
  <si>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</si>
  <si>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</si>
  <si>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</si>
  <si>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</si>
  <si>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</si>
  <si>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</si>
  <si>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</si>
  <si>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</si>
  <si>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</si>
  <si>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</si>
  <si>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</si>
  <si>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</si>
  <si>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</si>
  <si>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</si>
  <si>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</si>
  <si>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</si>
  <si>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</si>
  <si>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</si>
  <si>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</si>
  <si>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</si>
  <si>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</si>
  <si>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</si>
  <si>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</si>
  <si>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</si>
  <si>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</si>
  <si>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</si>
  <si>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</si>
  <si>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</si>
  <si>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</si>
  <si>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</si>
  <si>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</si>
  <si>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</si>
  <si>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</si>
  <si>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</si>
  <si>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</si>
  <si>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</si>
  <si>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</si>
  <si>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</si>
  <si>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</si>
  <si>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</si>
  <si>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</si>
  <si>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</si>
  <si>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</si>
  <si>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</si>
  <si>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</si>
  <si>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</si>
  <si>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</si>
  <si>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</si>
  <si>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</si>
  <si>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</si>
  <si>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</si>
  <si>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</si>
  <si>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</si>
  <si>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</si>
  <si>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</si>
  <si>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</si>
  <si>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</si>
  <si>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</si>
  <si>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</si>
  <si>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</si>
  <si>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</si>
  <si>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</si>
  <si>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</si>
  <si>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</si>
  <si>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</si>
  <si>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</si>
  <si>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</si>
  <si>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</si>
  <si>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</si>
  <si>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</si>
  <si>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</si>
  <si>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</si>
  <si>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</si>
  <si>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</si>
  <si>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</si>
  <si>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</si>
  <si>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</si>
  <si>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</si>
  <si>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</si>
  <si>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</si>
  <si>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</si>
  <si>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</si>
  <si>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</si>
  <si>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</si>
  <si>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</si>
  <si>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</si>
  <si>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</si>
  <si>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</si>
  <si>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</si>
  <si>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</si>
  <si>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</si>
  <si>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</si>
  <si>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</si>
  <si>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</si>
  <si>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</si>
  <si>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</si>
  <si>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</si>
  <si>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</si>
  <si>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</si>
  <si>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</si>
  <si>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</si>
  <si>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</si>
  <si>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</si>
  <si>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</si>
  <si>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</si>
  <si>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</si>
  <si>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</si>
  <si>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</si>
  <si>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</si>
  <si>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</si>
  <si>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</si>
  <si>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</si>
  <si>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</si>
  <si>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</si>
  <si>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</si>
  <si>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</si>
  <si>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</si>
  <si>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</si>
  <si>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</si>
  <si>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</si>
  <si>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</si>
  <si>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</si>
  <si>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</si>
  <si>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</si>
  <si>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</si>
  <si>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</si>
  <si>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</si>
  <si>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</si>
  <si>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</si>
  <si>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</si>
  <si>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</si>
  <si>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</si>
  <si>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</si>
  <si>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</si>
  <si>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</si>
  <si>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</si>
  <si>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</si>
  <si>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</si>
  <si>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</si>
  <si>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</si>
  <si>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</si>
  <si>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</si>
  <si>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</si>
  <si>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</si>
  <si>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</si>
  <si>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</si>
  <si>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</si>
  <si>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</si>
  <si>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</si>
  <si>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</si>
  <si>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</si>
  <si>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</si>
  <si>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</si>
  <si>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</si>
  <si>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</si>
  <si>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</si>
  <si>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</si>
  <si>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</si>
  <si>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</si>
  <si>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</si>
  <si>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</si>
  <si>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</si>
  <si>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</si>
  <si>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</si>
  <si>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</si>
  <si>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</si>
  <si>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</si>
  <si>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</si>
  <si>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</si>
  <si>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</si>
  <si>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</si>
  <si>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</si>
  <si>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</si>
  <si>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</si>
  <si>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</si>
  <si>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</si>
  <si>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</si>
  <si>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</si>
  <si>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</si>
  <si>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</si>
  <si>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</si>
  <si>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</si>
  <si>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</si>
  <si>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</si>
  <si>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</si>
  <si>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</si>
  <si>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</si>
  <si>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</si>
  <si>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</si>
  <si>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</si>
  <si>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</si>
  <si>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</si>
  <si>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</si>
  <si>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</si>
  <si>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</si>
  <si>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</si>
  <si>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</si>
  <si>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</si>
  <si>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</si>
  <si>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</si>
  <si>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</si>
  <si>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</si>
  <si>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</si>
  <si>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</si>
  <si>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</si>
  <si>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</si>
  <si>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</si>
  <si>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</si>
  <si>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</si>
  <si>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</si>
  <si>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</si>
  <si>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</si>
  <si>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</si>
  <si>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</si>
  <si>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</si>
  <si>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</si>
  <si>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</si>
  <si>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</si>
  <si>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</si>
  <si>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</si>
  <si>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</si>
  <si>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</si>
  <si>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</si>
  <si>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</si>
  <si>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</si>
  <si>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</si>
  <si>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</si>
  <si>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</si>
  <si>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</si>
  <si>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</si>
  <si>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</si>
  <si>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</si>
  <si>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</si>
  <si>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</si>
  <si>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</si>
  <si>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</si>
  <si>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</si>
  <si>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</si>
  <si>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</si>
  <si>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</si>
  <si>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</si>
  <si>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</si>
  <si>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</si>
  <si>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</si>
  <si>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</si>
  <si>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</si>
  <si>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</si>
  <si>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</si>
  <si>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</si>
  <si>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</si>
  <si>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</si>
  <si>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</si>
  <si>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</si>
  <si>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</si>
  <si>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</si>
  <si>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</si>
  <si>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</si>
  <si>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</si>
  <si>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</si>
  <si>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</si>
  <si>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</si>
  <si>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</si>
  <si>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</si>
  <si>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</si>
  <si>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</si>
  <si>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</si>
  <si>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</si>
  <si>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</si>
  <si>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</si>
  <si>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</si>
  <si>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</si>
  <si>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</si>
  <si>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</si>
  <si>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</si>
  <si>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</si>
  <si>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</si>
  <si>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</si>
  <si>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</si>
  <si>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</si>
  <si>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</si>
  <si>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</si>
  <si>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</si>
  <si>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</si>
  <si>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</si>
  <si>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</si>
  <si>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</si>
  <si>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</si>
  <si>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</si>
  <si>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</si>
  <si>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</si>
  <si>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</si>
  <si>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</si>
  <si>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</si>
  <si>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</si>
  <si>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</si>
  <si>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</si>
  <si>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</si>
  <si>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</si>
  <si>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</si>
  <si>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</si>
  <si>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</si>
  <si>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</si>
  <si>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</si>
  <si>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</si>
  <si>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</si>
  <si>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</si>
  <si>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</si>
  <si>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</si>
  <si>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</si>
  <si>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</si>
  <si>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</si>
  <si>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</si>
  <si>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</si>
  <si>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</si>
  <si>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</si>
  <si>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</si>
  <si>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</si>
  <si>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</si>
  <si>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</si>
  <si>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</si>
  <si>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</si>
  <si>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</si>
  <si>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</si>
  <si>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</si>
  <si>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</si>
  <si>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</si>
  <si>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</si>
  <si>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</si>
  <si>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</si>
  <si>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</si>
  <si>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</si>
  <si>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</si>
  <si>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</si>
  <si>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</si>
  <si>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</si>
  <si>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</si>
  <si>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</si>
  <si>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</si>
  <si>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</si>
  <si>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</si>
  <si>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</si>
  <si>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</si>
  <si>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</si>
  <si>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</si>
  <si>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</si>
  <si>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</si>
  <si>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</si>
  <si>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</si>
  <si>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</si>
  <si>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</si>
  <si>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</si>
  <si>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</si>
  <si>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</si>
  <si>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</si>
  <si>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</si>
  <si>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</si>
  <si>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</si>
  <si>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</si>
  <si>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</si>
  <si>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</si>
  <si>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</si>
  <si>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</si>
  <si>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</si>
  <si>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</si>
  <si>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</si>
  <si>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</si>
  <si>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</si>
  <si>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</si>
  <si>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</si>
  <si>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</si>
  <si>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</si>
  <si>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</si>
  <si>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</si>
  <si>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</si>
  <si>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</si>
  <si>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</si>
  <si>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</si>
  <si>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</si>
  <si>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</si>
  <si>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</si>
  <si>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</si>
  <si>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</si>
  <si>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</si>
  <si>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</si>
  <si>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</si>
  <si>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</si>
  <si>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</si>
  <si>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</si>
  <si>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</si>
  <si>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</si>
  <si>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</si>
  <si>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</si>
  <si>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</si>
  <si>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</si>
  <si>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</si>
  <si>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</si>
  <si>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</si>
  <si>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</si>
  <si>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</si>
  <si>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</si>
  <si>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</si>
  <si>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</si>
  <si>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</si>
  <si>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</si>
  <si>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</si>
  <si>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</si>
  <si>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</si>
  <si>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</si>
  <si>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</si>
  <si>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</si>
  <si>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</si>
  <si>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</si>
  <si>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</si>
  <si>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</si>
  <si>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</si>
  <si>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</si>
  <si>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</si>
  <si>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</si>
  <si>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</si>
  <si>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</si>
  <si>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</si>
  <si>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</si>
  <si>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</si>
  <si>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</si>
  <si>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</si>
  <si>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</si>
  <si>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</si>
  <si>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</si>
  <si>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</si>
  <si>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</si>
  <si>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</si>
  <si>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</si>
  <si>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</si>
  <si>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</si>
  <si>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</si>
  <si>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</si>
  <si>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</si>
  <si>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</si>
  <si>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</si>
  <si>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</si>
  <si>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</si>
  <si>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</si>
  <si>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</si>
  <si>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</si>
  <si>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</si>
  <si>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</si>
  <si>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</si>
  <si>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</si>
  <si>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</si>
  <si>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</si>
  <si>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</si>
  <si>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</si>
  <si>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</si>
  <si>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</si>
  <si>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</si>
  <si>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</si>
  <si>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</si>
  <si>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</si>
  <si>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</si>
  <si>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</si>
  <si>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</si>
  <si>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</si>
  <si>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</si>
  <si>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</si>
  <si>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</si>
  <si>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</si>
  <si>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</si>
  <si>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</si>
  <si>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</si>
  <si>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</si>
  <si>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</si>
  <si>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</si>
  <si>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</si>
  <si>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</si>
  <si>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</si>
  <si>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</si>
  <si>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</si>
  <si>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</si>
  <si>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</si>
  <si>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</si>
  <si>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</si>
  <si>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</si>
  <si>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</si>
  <si>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</si>
  <si>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</si>
  <si>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</si>
  <si>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</si>
  <si>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</si>
  <si>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</si>
  <si>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</si>
  <si>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</si>
  <si>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</si>
  <si>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</si>
  <si>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</si>
  <si>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</si>
  <si>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</si>
  <si>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</si>
  <si>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</si>
  <si>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</si>
  <si>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</si>
  <si>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</si>
  <si>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</si>
  <si>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</si>
  <si>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</si>
  <si>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</si>
  <si>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</si>
  <si>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</si>
  <si>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</si>
  <si>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</si>
  <si>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</si>
  <si>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</si>
  <si>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</si>
  <si>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</si>
  <si>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</si>
  <si>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</si>
  <si>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</si>
  <si>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</si>
  <si>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</si>
  <si>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</si>
  <si>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</si>
  <si>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</si>
  <si>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</si>
  <si>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</si>
  <si>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</si>
  <si>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</si>
  <si>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</si>
  <si>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</si>
  <si>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</si>
  <si>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</si>
  <si>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</si>
  <si>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</si>
  <si>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</si>
  <si>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</si>
  <si>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</si>
  <si>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</si>
  <si>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</si>
  <si>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</si>
  <si>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</si>
  <si>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</si>
  <si>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</si>
  <si>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</si>
  <si>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</si>
  <si>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</si>
  <si>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</si>
  <si>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</si>
  <si>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</si>
  <si>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</si>
  <si>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</si>
  <si>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</si>
  <si>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</si>
  <si>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</si>
  <si>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</si>
  <si>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</si>
  <si>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</si>
  <si>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</si>
  <si>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</si>
  <si>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</si>
  <si>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</si>
  <si>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</si>
  <si>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</si>
  <si>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</si>
  <si>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</si>
  <si>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</si>
  <si>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</si>
  <si>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</si>
  <si>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</si>
  <si>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</si>
  <si>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</si>
  <si>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</si>
  <si>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</si>
  <si>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</si>
  <si>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</si>
  <si>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</si>
  <si>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</si>
  <si>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</si>
  <si>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</si>
  <si>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</si>
  <si>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</si>
  <si>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</si>
  <si>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</si>
  <si>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</si>
  <si>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</si>
  <si>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</si>
  <si>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</si>
  <si>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</si>
  <si>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</si>
  <si>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</si>
  <si>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</si>
  <si>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</si>
  <si>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</si>
  <si>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</si>
  <si>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</si>
  <si>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</si>
  <si>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</si>
  <si>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</si>
  <si>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</si>
  <si>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</si>
  <si>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</si>
  <si>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</si>
  <si>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</si>
  <si>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</si>
  <si>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</si>
  <si>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</si>
  <si>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</si>
  <si>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</si>
  <si>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</si>
  <si>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</si>
  <si>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</si>
  <si>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</si>
  <si>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</si>
  <si>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</si>
  <si>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</si>
  <si>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</si>
  <si>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</si>
  <si>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</si>
  <si>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</si>
  <si>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</si>
  <si>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</si>
  <si>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</si>
  <si>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</si>
  <si>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</si>
  <si>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</si>
  <si>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</si>
  <si>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</si>
  <si>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</si>
  <si>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</si>
  <si>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</si>
  <si>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</si>
  <si>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</si>
  <si>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</si>
  <si>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</si>
  <si>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</si>
  <si>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</si>
  <si>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</si>
  <si>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</si>
  <si>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</si>
  <si>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</si>
  <si>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</si>
  <si>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</si>
  <si>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</si>
  <si>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</si>
  <si>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</si>
  <si>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</si>
  <si>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</si>
  <si>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</si>
  <si>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</si>
  <si>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</si>
  <si>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</si>
  <si>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</si>
  <si>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</si>
  <si>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</si>
  <si>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</si>
  <si>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</si>
  <si>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</si>
  <si>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</si>
  <si>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</si>
  <si>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</si>
  <si>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</si>
  <si>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</si>
  <si>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</si>
  <si>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</si>
  <si>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</si>
  <si>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</si>
  <si>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</si>
  <si>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</si>
  <si>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</si>
  <si>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</si>
  <si>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</si>
  <si>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</si>
  <si>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</si>
  <si>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</si>
  <si>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</si>
  <si>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</si>
  <si>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</si>
  <si>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</si>
  <si>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</si>
  <si>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</si>
  <si>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</si>
  <si>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</si>
  <si>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</si>
  <si>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</si>
  <si>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</si>
  <si>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</si>
  <si>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</si>
  <si>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</si>
  <si>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</si>
  <si>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</si>
  <si>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</si>
  <si>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</si>
  <si>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</si>
  <si>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</si>
  <si>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</si>
  <si>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</si>
  <si>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</si>
  <si>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</si>
  <si>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</si>
  <si>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</si>
  <si>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</si>
  <si>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</si>
  <si>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</si>
  <si>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</si>
  <si>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</si>
  <si>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</si>
  <si>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</si>
  <si>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</si>
  <si>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</si>
  <si>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</si>
  <si>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</si>
  <si>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</si>
  <si>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</si>
  <si>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</si>
  <si>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</si>
  <si>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</si>
  <si>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</si>
  <si>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</si>
  <si>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</si>
  <si>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</si>
  <si>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</si>
  <si>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</si>
  <si>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</si>
  <si>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</si>
  <si>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</si>
  <si>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</si>
  <si>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</si>
  <si>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</si>
  <si>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</si>
  <si>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</si>
  <si>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</si>
  <si>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</si>
  <si>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</si>
  <si>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</si>
  <si>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</si>
  <si>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</si>
  <si>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</si>
  <si>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</si>
  <si>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</si>
  <si>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</si>
  <si>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</si>
  <si>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</si>
  <si>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</si>
  <si>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</si>
  <si>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</si>
  <si>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</si>
  <si>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</si>
  <si>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</si>
  <si>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</si>
  <si>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</si>
  <si>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</si>
  <si>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</si>
  <si>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</si>
  <si>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</si>
  <si>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</si>
  <si>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</si>
  <si>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</si>
  <si>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</si>
  <si>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</si>
  <si>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</si>
  <si>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</si>
  <si>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</si>
  <si>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</si>
  <si>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</si>
  <si>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</si>
  <si>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</si>
  <si>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</si>
  <si>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</si>
  <si>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</si>
  <si>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</si>
  <si>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</si>
  <si>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</si>
  <si>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</si>
  <si>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</si>
  <si>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</si>
  <si>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</si>
  <si>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</si>
  <si>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</si>
  <si>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</si>
  <si>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</si>
  <si>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</si>
  <si>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</si>
  <si>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</si>
  <si>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</si>
  <si>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</si>
  <si>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</si>
  <si>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</si>
  <si>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</si>
  <si>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</si>
  <si>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</si>
  <si>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</si>
  <si>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</si>
  <si>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</si>
  <si>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</si>
  <si>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</si>
  <si>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</si>
  <si>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</si>
  <si>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</si>
  <si>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</si>
  <si>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</si>
  <si>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</si>
  <si>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</si>
  <si>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</si>
  <si>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</si>
  <si>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</si>
  <si>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</si>
  <si>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</si>
  <si>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</si>
  <si>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</si>
  <si>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</si>
  <si>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</si>
  <si>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</si>
  <si>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</si>
  <si>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</si>
  <si>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</si>
  <si>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</si>
  <si>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</si>
  <si>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</si>
  <si>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</si>
  <si>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</si>
  <si>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</si>
  <si>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</si>
  <si>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</si>
  <si>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</si>
  <si>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</si>
  <si>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</si>
  <si>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</si>
  <si>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</si>
  <si>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</si>
  <si>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</si>
  <si>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</si>
  <si>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</si>
  <si>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</si>
  <si>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</si>
  <si>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</si>
  <si>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</si>
  <si>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</si>
  <si>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</si>
  <si>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</si>
  <si>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</si>
  <si>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</si>
  <si>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</si>
  <si>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</si>
  <si>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</si>
  <si>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</si>
  <si>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</si>
  <si>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</si>
  <si>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</si>
  <si>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</si>
  <si>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</si>
  <si>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</si>
  <si>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</si>
  <si>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</si>
  <si>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</si>
  <si>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</si>
  <si>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</si>
  <si>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</si>
  <si>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</si>
  <si>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</si>
  <si>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</si>
  <si>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</si>
  <si>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</si>
  <si>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</si>
  <si>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</si>
  <si>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</si>
  <si>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</si>
  <si>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</si>
  <si>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</si>
  <si>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</si>
  <si>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</si>
  <si>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</si>
  <si>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</si>
  <si>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</si>
  <si>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</si>
  <si>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</si>
  <si>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</si>
  <si>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</si>
  <si>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</si>
  <si>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</si>
  <si>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</si>
  <si>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</si>
  <si>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</si>
  <si>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</si>
  <si>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</si>
  <si>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</si>
  <si>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</si>
  <si>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</si>
  <si>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</si>
  <si>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</si>
  <si>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</si>
  <si>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</si>
  <si>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</si>
  <si>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</si>
  <si>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</si>
  <si>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</si>
  <si>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</si>
  <si>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</si>
  <si>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</si>
  <si>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</si>
  <si>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</si>
  <si>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</si>
  <si>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</si>
  <si>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</si>
  <si>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</si>
  <si>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</si>
  <si>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</si>
  <si>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</si>
  <si>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</si>
  <si>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</si>
  <si>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</si>
  <si>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</si>
  <si>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</si>
  <si>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</si>
  <si>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</si>
  <si>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</si>
  <si>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</si>
  <si>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</si>
  <si>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</si>
  <si>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</si>
  <si>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</si>
  <si>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</si>
  <si>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</si>
  <si>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</si>
  <si>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</si>
  <si>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</si>
  <si>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</si>
  <si>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</si>
  <si>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</si>
  <si>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</si>
  <si>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</si>
  <si>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</si>
  <si>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</si>
  <si>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</si>
  <si>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</si>
  <si>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</si>
  <si>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</si>
  <si>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</si>
  <si>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</si>
  <si>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</si>
  <si>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</si>
  <si>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</si>
  <si>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</si>
  <si>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</si>
  <si>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</si>
  <si>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</si>
  <si>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</si>
  <si>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</si>
  <si>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</si>
  <si>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</si>
  <si>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</si>
  <si>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</si>
  <si>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</si>
  <si>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</si>
  <si>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</si>
  <si>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</si>
  <si>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</si>
  <si>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</si>
  <si>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</si>
  <si>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</si>
  <si>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</si>
  <si>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</si>
  <si>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</si>
  <si>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</si>
  <si>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</si>
  <si>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</si>
  <si>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</si>
  <si>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</si>
  <si>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</si>
  <si>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</si>
  <si>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</si>
  <si>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</si>
  <si>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</si>
  <si>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</si>
  <si>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</si>
  <si>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</si>
  <si>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</si>
  <si>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</si>
  <si>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</si>
  <si>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</si>
  <si>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</si>
  <si>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</si>
  <si>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</si>
  <si>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</si>
  <si>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</si>
  <si>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</si>
  <si>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</si>
  <si>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</si>
  <si>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</si>
  <si>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</si>
  <si>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</si>
  <si>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</si>
  <si>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</si>
  <si>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</si>
  <si>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</si>
  <si>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</si>
  <si>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</si>
  <si>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</si>
  <si>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</si>
  <si>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</si>
  <si>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</si>
  <si>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</si>
  <si>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</si>
  <si>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</si>
  <si>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</si>
  <si>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</si>
  <si>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</si>
  <si>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</si>
  <si>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</si>
  <si>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</si>
  <si>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</si>
  <si>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</si>
  <si>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</si>
  <si>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</si>
  <si>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</si>
  <si>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</si>
  <si>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</si>
  <si>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</si>
  <si>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</si>
  <si>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</si>
  <si>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</si>
  <si>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</si>
  <si>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</si>
  <si>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</si>
  <si>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</si>
  <si>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</si>
  <si>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</si>
  <si>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</si>
  <si>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</si>
  <si>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</si>
  <si>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</si>
  <si>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</si>
  <si>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</si>
  <si>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</si>
  <si>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</si>
  <si>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</si>
  <si>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</si>
  <si>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</si>
  <si>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</si>
  <si>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</si>
  <si>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</si>
  <si>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</si>
  <si>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</si>
  <si>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</si>
  <si>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</si>
  <si>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</si>
  <si>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</si>
  <si>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</si>
  <si>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</si>
  <si>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</si>
  <si>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</si>
  <si>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</si>
  <si>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</si>
  <si>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</si>
  <si>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</si>
  <si>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</si>
  <si>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</si>
  <si>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</si>
  <si>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</si>
  <si>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</si>
  <si>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</si>
  <si>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</si>
  <si>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</si>
  <si>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</si>
  <si>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</si>
  <si>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</si>
  <si>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</si>
  <si>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</si>
  <si>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</si>
  <si>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</si>
  <si>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</si>
  <si>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</si>
  <si>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</si>
  <si>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</si>
  <si>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</si>
  <si>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</si>
  <si>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</si>
  <si>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</si>
  <si>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</si>
  <si>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</si>
  <si>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</si>
  <si>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</si>
  <si>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</si>
  <si>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</si>
  <si>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</si>
  <si>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</si>
  <si>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</si>
  <si>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</si>
  <si>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</si>
  <si>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</si>
  <si>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</si>
  <si>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</si>
  <si>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</si>
  <si>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</si>
  <si>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</si>
  <si>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</si>
  <si>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</si>
  <si>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</si>
  <si>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</si>
  <si>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</si>
  <si>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</si>
  <si>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</si>
  <si>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</si>
  <si>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</si>
  <si>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</si>
  <si>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</si>
  <si>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</si>
  <si>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</si>
  <si>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</si>
  <si>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</si>
  <si>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</si>
  <si>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</si>
  <si>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</si>
  <si>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</si>
  <si>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</si>
  <si>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</si>
  <si>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</si>
  <si>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</si>
  <si>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</si>
  <si>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</si>
  <si>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</si>
  <si>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</si>
  <si>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</si>
  <si>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</si>
  <si>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</si>
  <si>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</si>
  <si>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</si>
  <si>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</si>
  <si>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</si>
  <si>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</si>
  <si>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</si>
  <si>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</si>
  <si>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</si>
  <si>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</si>
  <si>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</si>
  <si>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</si>
  <si>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</si>
  <si>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</si>
  <si>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</si>
  <si>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</si>
  <si>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</si>
  <si>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</si>
  <si>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</si>
  <si>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</si>
  <si>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</si>
  <si>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</si>
  <si>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</si>
  <si>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</si>
  <si>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</si>
  <si>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</si>
  <si>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</si>
  <si>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</si>
  <si>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</si>
  <si>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</si>
  <si>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</si>
  <si>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</si>
  <si>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</si>
  <si>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</si>
  <si>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</si>
  <si>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</si>
  <si>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</si>
  <si>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</si>
  <si>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</si>
  <si>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</si>
  <si>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</si>
  <si>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</si>
  <si>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</si>
  <si>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</si>
  <si>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</si>
  <si>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</si>
  <si>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</si>
  <si>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</si>
  <si>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</si>
  <si>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</si>
  <si>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</si>
  <si>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</si>
  <si>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</si>
  <si>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</si>
  <si>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</si>
  <si>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</si>
  <si>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</si>
  <si>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</si>
  <si>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</si>
  <si>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</si>
  <si>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</si>
  <si>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</si>
  <si>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</si>
  <si>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</si>
  <si>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</si>
  <si>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</si>
  <si>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</si>
  <si>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</si>
  <si>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</si>
  <si>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</si>
  <si>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</si>
  <si>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</si>
  <si>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</si>
  <si>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</si>
  <si>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</si>
  <si>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</si>
  <si>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</si>
  <si>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</si>
  <si>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</si>
  <si>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</si>
  <si>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</si>
  <si>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</si>
  <si>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</si>
  <si>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</si>
  <si>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</si>
  <si>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</si>
  <si>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</si>
  <si>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</si>
  <si>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</si>
  <si>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</si>
  <si>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</si>
  <si>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</si>
  <si>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</si>
  <si>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</si>
  <si>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</si>
  <si>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</si>
  <si>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</si>
  <si>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</si>
  <si>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</si>
  <si>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</si>
  <si>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</si>
  <si>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</si>
  <si>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</si>
  <si>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</si>
  <si>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</si>
  <si>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</si>
  <si>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</si>
  <si>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</si>
  <si>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</si>
  <si>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</si>
  <si>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</si>
  <si>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</si>
  <si>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</si>
  <si>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</si>
  <si>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</si>
  <si>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</si>
  <si>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</si>
  <si>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</si>
  <si>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</si>
  <si>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</si>
  <si>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</si>
  <si>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</si>
  <si>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</si>
  <si>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</si>
  <si>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</si>
  <si>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</si>
  <si>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</si>
  <si>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</si>
  <si>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</si>
  <si>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</si>
  <si>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</si>
  <si>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</si>
  <si>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</si>
  <si>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</si>
  <si>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</si>
  <si>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</si>
  <si>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</si>
  <si>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</si>
  <si>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</si>
  <si>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</si>
  <si>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</si>
  <si>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</si>
  <si>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</si>
  <si>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</si>
  <si>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</si>
  <si>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</si>
  <si>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</si>
  <si>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</si>
  <si>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</si>
  <si>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</si>
  <si>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</si>
  <si>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</si>
  <si>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</si>
  <si>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</si>
  <si>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</si>
  <si>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</si>
  <si>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</si>
  <si>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</si>
  <si>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</si>
  <si>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</si>
  <si>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</si>
  <si>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</si>
  <si>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</si>
  <si>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</si>
  <si>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</si>
  <si>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</si>
  <si>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</si>
  <si>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</si>
  <si>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</si>
  <si>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</si>
  <si>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</si>
  <si>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</si>
  <si>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</si>
  <si>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</si>
  <si>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</si>
  <si>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</si>
  <si>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</si>
  <si>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</si>
  <si>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</si>
  <si>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</si>
  <si>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</si>
  <si>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</si>
  <si>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</si>
  <si>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</si>
  <si>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</si>
  <si>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</si>
  <si>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</si>
  <si>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</si>
  <si>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</si>
  <si>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</si>
  <si>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</si>
  <si>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</si>
  <si>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</si>
  <si>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</si>
  <si>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</si>
  <si>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</si>
  <si>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</si>
  <si>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</si>
  <si>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</si>
  <si>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</si>
  <si>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</si>
  <si>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</si>
  <si>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</si>
  <si>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</si>
  <si>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</si>
  <si>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</si>
  <si>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</si>
  <si>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</si>
  <si>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</si>
  <si>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</si>
  <si>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</si>
  <si>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</si>
  <si>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</si>
  <si>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</si>
  <si>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</si>
  <si>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</si>
  <si>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</si>
  <si>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</si>
  <si>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</si>
  <si>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</si>
  <si>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</si>
  <si>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</si>
  <si>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</si>
  <si>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</si>
  <si>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</si>
  <si>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</si>
  <si>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</si>
  <si>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</si>
  <si>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</si>
  <si>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</si>
  <si>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</si>
  <si>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</si>
  <si>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</si>
  <si>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</si>
  <si>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</si>
  <si>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</si>
  <si>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</si>
  <si>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</si>
  <si>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</si>
  <si>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</si>
  <si>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</si>
  <si>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</si>
  <si>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</si>
  <si>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</si>
  <si>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</si>
  <si>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</si>
  <si>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</si>
  <si>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</si>
  <si>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</si>
  <si>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</si>
  <si>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</si>
  <si>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</si>
  <si>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</si>
  <si>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</si>
  <si>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</si>
  <si>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</si>
  <si>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</si>
  <si>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</si>
  <si>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</si>
  <si>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</si>
  <si>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</si>
  <si>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</si>
  <si>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</si>
  <si>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</si>
  <si>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</si>
  <si>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</si>
  <si>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</si>
  <si>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</si>
  <si>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</si>
  <si>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</si>
  <si>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</si>
  <si>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</si>
  <si>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</si>
  <si>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</si>
  <si>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</si>
  <si>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</si>
  <si>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</si>
  <si>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</si>
  <si>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</si>
  <si>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</si>
  <si>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</si>
  <si>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</si>
  <si>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</si>
  <si>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</si>
  <si>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</si>
  <si>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</si>
  <si>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</si>
  <si>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</si>
  <si>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</si>
  <si>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</si>
  <si>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</si>
  <si>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</si>
  <si>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</si>
  <si>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</si>
  <si>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</si>
  <si>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</si>
  <si>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</si>
  <si>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</si>
  <si>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</si>
  <si>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</si>
  <si>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</si>
  <si>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</si>
  <si>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</si>
  <si>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</si>
  <si>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</si>
  <si>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</si>
  <si>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</si>
  <si>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</si>
  <si>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</si>
  <si>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</si>
  <si>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</si>
  <si>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</si>
  <si>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</si>
  <si>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</si>
  <si>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</si>
  <si>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</si>
  <si>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</si>
  <si>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</si>
  <si>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</si>
  <si>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</si>
  <si>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</si>
  <si>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</si>
  <si>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</si>
  <si>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</si>
  <si>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</si>
  <si>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</si>
  <si>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</si>
  <si>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</si>
  <si>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</si>
  <si>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</si>
  <si>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</si>
  <si>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</si>
  <si>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</si>
  <si>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</si>
  <si>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</si>
  <si>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</si>
  <si>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</si>
  <si>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</si>
  <si>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</si>
  <si>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</si>
  <si>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</si>
  <si>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</si>
  <si>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</si>
  <si>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</si>
  <si>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</si>
  <si>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</si>
  <si>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</si>
  <si>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</si>
  <si>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</si>
  <si>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</si>
  <si>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</si>
  <si>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</si>
  <si>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</si>
  <si>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</si>
  <si>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</si>
  <si>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</si>
  <si>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</si>
  <si>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</si>
  <si>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</si>
  <si>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</si>
  <si>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</si>
  <si>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</si>
  <si>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</si>
  <si>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</si>
  <si>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</si>
  <si>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</si>
  <si>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</si>
  <si>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</si>
  <si>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</si>
  <si>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</si>
  <si>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</si>
  <si>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</si>
  <si>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</si>
  <si>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</si>
  <si>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</si>
  <si>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</si>
  <si>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</si>
  <si>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</si>
  <si>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</si>
  <si>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</si>
  <si>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</si>
  <si>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</si>
  <si>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</si>
  <si>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</si>
  <si>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</si>
  <si>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</si>
  <si>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</si>
  <si>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</si>
  <si>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</si>
  <si>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</si>
  <si>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</si>
  <si>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</si>
  <si>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</si>
  <si>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</si>
  <si>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</si>
  <si>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</si>
  <si>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</si>
  <si>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</si>
  <si>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</si>
  <si>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</si>
  <si>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</si>
  <si>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</si>
  <si>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</si>
  <si>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</si>
  <si>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</si>
  <si>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</si>
  <si>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</si>
  <si>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</si>
  <si>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</si>
  <si>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</si>
  <si>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</si>
  <si>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</si>
  <si>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</si>
  <si>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</si>
  <si>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</si>
  <si>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</si>
  <si>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</si>
  <si>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</si>
  <si>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</si>
  <si>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</si>
  <si>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</si>
  <si>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</si>
  <si>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</si>
  <si>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</si>
  <si>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</si>
  <si>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</si>
  <si>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</si>
  <si>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</si>
  <si>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</si>
  <si>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</si>
  <si>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</si>
  <si>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</si>
  <si>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</si>
  <si>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</si>
  <si>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</si>
  <si>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</si>
  <si>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</si>
  <si>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</si>
  <si>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</si>
  <si>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</si>
  <si>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</si>
  <si>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</si>
  <si>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</si>
  <si>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</si>
  <si>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</si>
  <si>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</si>
  <si>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</si>
  <si>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</si>
  <si>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</si>
  <si>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</si>
  <si>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</si>
  <si>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</si>
  <si>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</si>
  <si>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</si>
  <si>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</si>
  <si>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</si>
  <si>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</si>
  <si>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</si>
  <si>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</si>
  <si>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</si>
  <si>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</si>
  <si>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</si>
  <si>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</si>
  <si>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</si>
  <si>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</si>
  <si>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</si>
  <si>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</si>
  <si>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</si>
  <si>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</si>
  <si>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</si>
  <si>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</si>
  <si>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</si>
  <si>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</si>
  <si>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</si>
  <si>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</si>
  <si>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</si>
  <si>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</si>
  <si>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</si>
  <si>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</si>
  <si>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</si>
  <si>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</si>
  <si>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</si>
  <si>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</si>
  <si>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</si>
  <si>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</si>
  <si>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</si>
  <si>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</si>
  <si>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</si>
  <si>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</si>
  <si>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</si>
  <si>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</si>
  <si>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</si>
  <si>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</si>
  <si>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</si>
  <si>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</si>
  <si>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</si>
  <si>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</si>
  <si>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</si>
  <si>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</si>
  <si>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</si>
  <si>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</si>
  <si>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</si>
  <si>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</si>
  <si>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</si>
  <si>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</si>
  <si>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</si>
  <si>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</si>
  <si>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</si>
  <si>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</si>
  <si>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</si>
  <si>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</si>
  <si>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</si>
  <si>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</si>
  <si>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</si>
  <si>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</si>
  <si>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</si>
  <si>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</si>
  <si>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</si>
  <si>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</si>
  <si>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</si>
  <si>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</si>
  <si>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</si>
  <si>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</si>
  <si>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</si>
  <si>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</si>
  <si>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</si>
  <si>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</si>
  <si>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</si>
  <si>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</si>
  <si>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</si>
  <si>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</si>
  <si>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</si>
  <si>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</si>
  <si>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</si>
  <si>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</si>
  <si>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</si>
  <si>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</si>
  <si>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</si>
  <si>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</si>
  <si>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</si>
  <si>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</si>
  <si>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</si>
  <si>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</si>
  <si>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</si>
  <si>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</si>
  <si>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</si>
  <si>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</si>
  <si>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</si>
  <si>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</si>
  <si>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</si>
  <si>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</si>
  <si>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</si>
  <si>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</si>
  <si>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</si>
  <si>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</si>
  <si>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</si>
  <si>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</si>
  <si>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</si>
  <si>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</si>
  <si>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</si>
  <si>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</si>
  <si>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</si>
  <si>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</si>
  <si>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</si>
  <si>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</si>
  <si>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</si>
  <si>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</si>
  <si>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</si>
  <si>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</si>
  <si>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</si>
  <si>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</si>
  <si>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</si>
  <si>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</si>
  <si>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</si>
  <si>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</si>
  <si>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</si>
  <si>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</si>
  <si>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</si>
  <si>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</si>
  <si>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</si>
  <si>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</si>
  <si>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</si>
  <si>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</si>
  <si>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</si>
  <si>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</si>
  <si>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</si>
  <si>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</si>
  <si>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</si>
  <si>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</si>
  <si>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</si>
  <si>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</si>
  <si>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</si>
  <si>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</si>
  <si>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</si>
  <si>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</si>
  <si>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</si>
  <si>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</si>
  <si>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</si>
  <si>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</si>
  <si>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</si>
  <si>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</si>
  <si>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</si>
  <si>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</si>
  <si>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</si>
  <si>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</si>
  <si>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</si>
  <si>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</si>
  <si>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</si>
  <si>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</si>
  <si>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</si>
  <si>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</si>
  <si>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</si>
  <si>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</si>
  <si>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</si>
  <si>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</si>
  <si>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</si>
  <si>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</si>
  <si>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</si>
  <si>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</si>
  <si>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</si>
  <si>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</si>
  <si>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</si>
  <si>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</si>
  <si>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</si>
  <si>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</si>
  <si>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</si>
  <si>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</si>
  <si>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</si>
  <si>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</si>
  <si>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</si>
  <si>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</si>
  <si>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</si>
  <si>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</si>
  <si>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</si>
  <si>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</si>
  <si>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</si>
  <si>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</si>
  <si>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</si>
  <si>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</si>
  <si>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</si>
  <si>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</si>
  <si>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</si>
  <si>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</si>
  <si>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</si>
  <si>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</si>
  <si>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</si>
  <si>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</si>
  <si>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</si>
  <si>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</si>
  <si>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</si>
  <si>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</si>
  <si>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</si>
  <si>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</si>
  <si>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</si>
  <si>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</si>
  <si>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</si>
  <si>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</si>
  <si>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</si>
  <si>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</si>
  <si>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</si>
  <si>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</si>
  <si>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</si>
  <si>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</si>
  <si>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</si>
  <si>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</si>
  <si>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</si>
  <si>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</si>
  <si>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</si>
  <si>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</si>
  <si>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</si>
  <si>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</si>
  <si>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</si>
  <si>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</si>
  <si>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</si>
  <si>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</si>
  <si>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</si>
  <si>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</si>
  <si>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</si>
  <si>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</si>
  <si>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</si>
  <si>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</si>
  <si>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</si>
  <si>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</si>
  <si>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</si>
  <si>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</si>
  <si>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</si>
  <si>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</si>
  <si>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</si>
  <si>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</si>
  <si>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</si>
  <si>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</si>
  <si>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</si>
  <si>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</si>
  <si>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</si>
  <si>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</si>
  <si>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</si>
  <si>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</si>
  <si>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</si>
  <si>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</si>
  <si>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</si>
  <si>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</si>
  <si>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</si>
  <si>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</si>
  <si>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</si>
  <si>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</si>
  <si>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</si>
  <si>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</si>
  <si>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</si>
  <si>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</si>
  <si>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</si>
  <si>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</si>
  <si>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</si>
  <si>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</si>
  <si>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</si>
  <si>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</si>
  <si>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</si>
  <si>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</si>
  <si>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</si>
  <si>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</si>
  <si>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</si>
  <si>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</si>
  <si>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</si>
  <si>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</si>
  <si>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</si>
  <si>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</si>
  <si>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</si>
  <si>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</si>
  <si>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</si>
  <si>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</si>
  <si>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</si>
  <si>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</si>
  <si>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</si>
  <si>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</si>
  <si>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</si>
  <si>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</si>
  <si>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</si>
  <si>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</si>
  <si>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</si>
  <si>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</si>
  <si>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</si>
  <si>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</si>
  <si>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</si>
  <si>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</si>
  <si>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</si>
  <si>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</si>
  <si>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</si>
  <si>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</si>
  <si>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</si>
  <si>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</si>
  <si>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</si>
  <si>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</si>
  <si>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</si>
  <si>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</si>
  <si>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</si>
  <si>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</si>
  <si>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</si>
  <si>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</si>
  <si>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</si>
  <si>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</si>
  <si>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</si>
  <si>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</si>
  <si>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</si>
  <si>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</si>
  <si>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</si>
  <si>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</si>
  <si>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</si>
  <si>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</si>
  <si>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</si>
  <si>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</si>
  <si>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</si>
  <si>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</si>
  <si>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</si>
  <si>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</si>
  <si>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</si>
  <si>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</si>
  <si>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</si>
  <si>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</si>
  <si>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</si>
  <si>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</si>
  <si>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</si>
  <si>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</si>
  <si>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</si>
  <si>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</si>
  <si>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</si>
  <si>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</si>
  <si>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</si>
  <si>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</si>
  <si>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</si>
  <si>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</si>
  <si>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</si>
  <si>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</si>
  <si>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</si>
  <si>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</si>
  <si>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</si>
  <si>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</si>
  <si>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</si>
  <si>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</si>
  <si>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</si>
  <si>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</si>
  <si>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</si>
  <si>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</si>
  <si>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</si>
  <si>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</si>
  <si>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</si>
  <si>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</si>
  <si>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</si>
  <si>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</si>
  <si>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</si>
  <si>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</si>
  <si>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</si>
  <si>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</si>
  <si>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</si>
  <si>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</si>
  <si>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</si>
  <si>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</si>
  <si>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</si>
  <si>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</si>
  <si>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</si>
  <si>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</si>
  <si>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</si>
  <si>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</si>
  <si>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</si>
  <si>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</si>
  <si>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</si>
  <si>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</si>
  <si>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</si>
  <si>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</si>
  <si>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</si>
  <si>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</si>
  <si>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</si>
  <si>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</si>
  <si>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</si>
  <si>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</si>
  <si>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</si>
  <si>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</si>
  <si>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</si>
  <si>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</si>
  <si>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</si>
  <si>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</si>
  <si>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</si>
  <si>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</si>
  <si>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</si>
  <si>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</si>
  <si>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</si>
  <si>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</si>
  <si>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</si>
  <si>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</si>
  <si>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</si>
  <si>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</si>
  <si>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</si>
  <si>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</si>
  <si>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</si>
  <si>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</si>
  <si>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</si>
  <si>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</si>
  <si>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</si>
  <si>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</si>
  <si>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</si>
  <si>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</si>
  <si>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</si>
  <si>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</si>
  <si>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</si>
  <si>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</si>
  <si>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</si>
  <si>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</si>
  <si>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</si>
  <si>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</si>
  <si>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</si>
  <si>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</si>
  <si>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</si>
  <si>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</si>
  <si>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</si>
  <si>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</si>
  <si>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</si>
  <si>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</si>
  <si>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</si>
  <si>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</si>
  <si>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</si>
  <si>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</si>
  <si>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</si>
  <si>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</si>
  <si>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</si>
  <si>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</si>
  <si>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</si>
  <si>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</si>
  <si>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</si>
  <si>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</si>
  <si>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</si>
  <si>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</si>
  <si>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</si>
  <si>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</si>
  <si>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</si>
  <si>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</si>
  <si>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</si>
  <si>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</si>
  <si>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</si>
  <si>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</si>
  <si>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</si>
  <si>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</si>
  <si>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</si>
  <si>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</si>
  <si>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</si>
  <si>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</si>
  <si>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</si>
  <si>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</si>
  <si>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</si>
  <si>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</si>
  <si>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</si>
  <si>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</si>
  <si>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</si>
  <si>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</si>
  <si>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</si>
  <si>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</si>
  <si>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</si>
  <si>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</si>
  <si>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</si>
  <si>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</si>
  <si>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</si>
  <si>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</si>
  <si>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</si>
  <si>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</si>
  <si>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</si>
  <si>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</si>
  <si>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</si>
  <si>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</si>
  <si>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</si>
  <si>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</si>
  <si>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</si>
  <si>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</si>
  <si>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</si>
  <si>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</si>
  <si>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</si>
  <si>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</si>
  <si>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</si>
  <si>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</si>
  <si>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</si>
  <si>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</si>
  <si>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</si>
  <si>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</si>
  <si>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</si>
  <si>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</si>
  <si>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</si>
  <si>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</si>
  <si>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</si>
  <si>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</si>
  <si>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</si>
  <si>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</si>
  <si>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</si>
  <si>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</si>
  <si>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</si>
  <si>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</si>
  <si>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</si>
  <si>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</si>
  <si>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</si>
  <si>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</si>
  <si>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</si>
  <si>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</si>
  <si>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</si>
  <si>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</si>
  <si>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</si>
  <si>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</si>
  <si>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</si>
  <si>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</si>
  <si>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</si>
  <si>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</si>
  <si>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</si>
  <si>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</si>
  <si>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</si>
  <si>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</si>
  <si>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</si>
  <si>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</si>
  <si>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</si>
  <si>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</si>
  <si>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</si>
  <si>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</si>
  <si>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</si>
  <si>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</si>
  <si>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</si>
  <si>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</si>
  <si>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</si>
  <si>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</si>
  <si>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</si>
  <si>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</si>
  <si>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</si>
  <si>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</si>
  <si>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</si>
  <si>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</si>
  <si>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</si>
  <si>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</si>
  <si>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</si>
  <si>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</si>
  <si>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</si>
  <si>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</si>
  <si>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</si>
  <si>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</si>
  <si>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</si>
  <si>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</si>
  <si>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</si>
  <si>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</si>
  <si>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</si>
  <si>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</si>
  <si>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</si>
  <si>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</si>
  <si>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</si>
  <si>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</si>
  <si>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</si>
  <si>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</si>
  <si>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</si>
  <si>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</si>
  <si>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</si>
  <si>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</si>
  <si>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</si>
  <si>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</si>
  <si>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</si>
  <si>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</si>
  <si>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</si>
  <si>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</si>
  <si>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</si>
  <si>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</si>
  <si>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</si>
  <si>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</si>
  <si>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</si>
  <si>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</si>
  <si>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</si>
  <si>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</si>
  <si>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</si>
  <si>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</si>
  <si>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</si>
  <si>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</si>
  <si>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</si>
  <si>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</si>
  <si>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</si>
  <si>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</si>
  <si>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</si>
  <si>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</si>
  <si>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</si>
  <si>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</si>
  <si>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</si>
  <si>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</si>
  <si>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</si>
  <si>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</si>
  <si>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</si>
  <si>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</si>
  <si>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</si>
  <si>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</si>
  <si>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</si>
  <si>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</si>
  <si>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</si>
  <si>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</si>
  <si>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</si>
  <si>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</si>
  <si>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</si>
  <si>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</si>
  <si>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</si>
  <si>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</si>
  <si>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</si>
  <si>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</si>
  <si>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</si>
  <si>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</si>
  <si>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</si>
  <si>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</si>
  <si>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</si>
  <si>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</si>
  <si>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</si>
  <si>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</si>
  <si>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</si>
  <si>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</si>
  <si>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</si>
  <si>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</si>
  <si>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</si>
  <si>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</si>
  <si>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</si>
  <si>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</si>
  <si>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</si>
  <si>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</si>
  <si>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</si>
  <si>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</si>
  <si>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</si>
  <si>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</si>
  <si>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</si>
  <si>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</si>
  <si>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</si>
  <si>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</si>
  <si>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</si>
  <si>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</si>
  <si>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</si>
  <si>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</si>
  <si>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</si>
  <si>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</si>
  <si>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</si>
  <si>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</si>
  <si>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</si>
  <si>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</si>
  <si>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</si>
  <si>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</si>
  <si>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</si>
  <si>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</si>
  <si>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</si>
  <si>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</si>
  <si>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</si>
  <si>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</si>
  <si>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</si>
  <si>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</si>
  <si>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</si>
  <si>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</si>
  <si>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</si>
  <si>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</si>
  <si>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</si>
  <si>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</si>
  <si>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</si>
  <si>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</si>
  <si>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</si>
  <si>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</si>
  <si>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</si>
  <si>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</si>
  <si>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</si>
  <si>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</si>
  <si>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</si>
  <si>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</si>
  <si>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</si>
  <si>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</si>
  <si>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</si>
  <si>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</si>
  <si>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</si>
  <si>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</si>
  <si>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</si>
  <si>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</si>
  <si>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</si>
  <si>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</si>
  <si>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</si>
  <si>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</si>
  <si>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</si>
  <si>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</si>
  <si>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</si>
  <si>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</si>
  <si>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</si>
  <si>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</si>
  <si>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</si>
  <si>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</si>
  <si>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</si>
  <si>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</si>
  <si>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</si>
  <si>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</si>
  <si>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</si>
  <si>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</si>
  <si>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</si>
  <si>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</si>
  <si>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</si>
  <si>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</si>
  <si>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</si>
  <si>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</si>
  <si>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</si>
  <si>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</si>
  <si>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</si>
  <si>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</si>
  <si>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</si>
  <si>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</si>
  <si>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</si>
  <si>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</si>
  <si>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</si>
  <si>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</si>
  <si>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</si>
  <si>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</si>
  <si>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</si>
  <si>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</si>
  <si>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</si>
  <si>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</si>
  <si>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</si>
  <si>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</si>
  <si>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</si>
  <si>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</si>
  <si>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</si>
  <si>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</si>
  <si>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</si>
  <si>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</si>
  <si>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</si>
  <si>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</si>
  <si>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</si>
  <si>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</si>
  <si>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</si>
  <si>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</si>
  <si>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</si>
  <si>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</si>
  <si>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</si>
  <si>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</si>
  <si>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</si>
  <si>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</si>
  <si>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</si>
  <si>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</si>
  <si>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</si>
  <si>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</si>
  <si>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</si>
  <si>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</si>
  <si>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</si>
  <si>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</si>
  <si>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</si>
  <si>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</si>
  <si>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</si>
  <si>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</si>
  <si>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</si>
  <si>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</si>
  <si>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</si>
  <si>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</si>
  <si>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</si>
  <si>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</si>
  <si>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</si>
  <si>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</si>
  <si>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</si>
  <si>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</si>
  <si>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</si>
  <si>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</si>
  <si>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</si>
  <si>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</si>
  <si>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</si>
  <si>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</si>
  <si>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</si>
  <si>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</si>
  <si>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</si>
  <si>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</si>
  <si>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</si>
  <si>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</si>
  <si>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</si>
  <si>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</si>
  <si>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</si>
  <si>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</si>
  <si>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</si>
  <si>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</si>
  <si>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</si>
  <si>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</si>
  <si>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</si>
  <si>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</si>
  <si>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</si>
  <si>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</si>
  <si>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</si>
  <si>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</si>
  <si>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</si>
  <si>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</si>
  <si>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</si>
  <si>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</si>
  <si>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</si>
  <si>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</si>
  <si>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</si>
  <si>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</si>
  <si>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</si>
  <si>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</si>
  <si>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</si>
  <si>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</si>
  <si>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</si>
  <si>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</si>
  <si>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</si>
  <si>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</si>
  <si>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</si>
  <si>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</si>
  <si>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</si>
  <si>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</si>
  <si>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</si>
  <si>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</si>
  <si>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</si>
  <si>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</si>
  <si>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</si>
  <si>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</si>
  <si>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</si>
  <si>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</si>
  <si>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</si>
  <si>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</si>
  <si>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</si>
  <si>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</si>
  <si>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</si>
  <si>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</si>
  <si>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</si>
  <si>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</si>
  <si>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</si>
  <si>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</si>
  <si>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</si>
  <si>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</si>
  <si>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</si>
  <si>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</si>
  <si>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</si>
  <si>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</si>
  <si>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</si>
  <si>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</si>
  <si>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</si>
  <si>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</si>
  <si>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</si>
  <si>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</si>
  <si>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</si>
  <si>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</si>
  <si>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</si>
  <si>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</si>
  <si>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</si>
  <si>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</si>
  <si>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</si>
  <si>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</si>
  <si>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</si>
  <si>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</si>
  <si>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</si>
  <si>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</si>
  <si>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</si>
  <si>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</si>
  <si>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</si>
  <si>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</si>
  <si>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</si>
  <si>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</si>
  <si>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</si>
  <si>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</si>
  <si>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</si>
  <si>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</si>
  <si>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</si>
  <si>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</si>
  <si>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</si>
  <si>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</si>
  <si>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</si>
  <si>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</si>
  <si>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</si>
  <si>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</si>
  <si>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</si>
  <si>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</si>
  <si>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</si>
  <si>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</si>
  <si>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</si>
  <si>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</si>
  <si>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</si>
  <si>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</si>
  <si>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</si>
  <si>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</si>
  <si>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</si>
  <si>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</si>
  <si>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</si>
  <si>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</si>
  <si>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</si>
  <si>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</si>
  <si>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</si>
  <si>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</si>
  <si>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</si>
  <si>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</si>
  <si>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</si>
  <si>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</si>
  <si>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</si>
  <si>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</si>
  <si>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</si>
  <si>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</si>
  <si>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</si>
  <si>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</si>
  <si>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</si>
  <si>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</si>
  <si>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</si>
  <si>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</si>
  <si>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</si>
  <si>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</si>
  <si>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</si>
  <si>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</si>
  <si>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</si>
  <si>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</si>
  <si>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</si>
  <si>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</si>
  <si>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</si>
  <si>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</si>
  <si>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</si>
  <si>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</si>
  <si>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</si>
  <si>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</si>
  <si>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</si>
  <si>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</si>
  <si>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</si>
  <si>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</si>
  <si>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</si>
  <si>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</si>
  <si>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</si>
  <si>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</si>
  <si>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</si>
  <si>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</si>
  <si>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</si>
  <si>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</si>
  <si>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</si>
  <si>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</si>
  <si>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</si>
  <si>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</si>
  <si>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</si>
  <si>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</si>
  <si>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</si>
  <si>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</si>
  <si>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</si>
  <si>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</si>
  <si>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</si>
  <si>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</si>
  <si>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</si>
  <si>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</si>
  <si>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</si>
  <si>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</si>
  <si>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</si>
  <si>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</si>
  <si>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</si>
  <si>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</si>
  <si>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</si>
  <si>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</si>
  <si>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</si>
  <si>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</si>
  <si>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</si>
  <si>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</si>
  <si>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</si>
  <si>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</si>
  <si>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</si>
  <si>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</si>
  <si>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</si>
  <si>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</si>
  <si>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</si>
  <si>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</si>
  <si>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</si>
  <si>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</si>
  <si>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</si>
  <si>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</si>
  <si>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</si>
  <si>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</si>
  <si>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</si>
  <si>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</si>
  <si>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</si>
  <si>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</si>
  <si>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</si>
  <si>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</si>
  <si>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</si>
  <si>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</si>
  <si>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</si>
  <si>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</si>
  <si>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</si>
  <si>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</si>
  <si>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</si>
  <si>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</si>
  <si>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</si>
  <si>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</si>
  <si>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</si>
  <si>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</si>
  <si>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</si>
  <si>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</si>
  <si>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</si>
  <si>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</si>
  <si>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</si>
  <si>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</si>
  <si>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</si>
  <si>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</si>
  <si>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</si>
  <si>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</si>
  <si>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</si>
  <si>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</si>
  <si>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</si>
  <si>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</si>
  <si>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</si>
  <si>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</si>
  <si>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</si>
  <si>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</si>
  <si>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</si>
  <si>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</si>
  <si>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</si>
  <si>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</si>
  <si>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</si>
  <si>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</si>
  <si>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</si>
  <si>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</si>
  <si>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</si>
  <si>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</si>
  <si>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</si>
  <si>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</si>
  <si>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</si>
  <si>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</si>
  <si>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</si>
  <si>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</si>
  <si>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</si>
  <si>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</si>
  <si>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</si>
  <si>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</si>
  <si>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</si>
  <si>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</si>
  <si>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</si>
  <si>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</si>
  <si>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</si>
  <si>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</si>
  <si>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</si>
  <si>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</si>
  <si>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</si>
  <si>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</si>
  <si>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</si>
  <si>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</si>
  <si>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</si>
  <si>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</si>
  <si>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</si>
  <si>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</si>
  <si>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</si>
  <si>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</si>
  <si>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</si>
  <si>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</si>
  <si>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</si>
  <si>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</si>
  <si>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</si>
  <si>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</si>
  <si>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</si>
  <si>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</si>
  <si>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</si>
  <si>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</si>
  <si>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</si>
  <si>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</si>
  <si>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</si>
  <si>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</si>
  <si>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</si>
  <si>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</si>
  <si>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</si>
  <si>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</si>
  <si>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</si>
  <si>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</si>
  <si>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</si>
  <si>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</si>
  <si>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</si>
  <si>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</si>
  <si>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</si>
  <si>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</si>
  <si>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</si>
  <si>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</si>
  <si>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</si>
  <si>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</si>
  <si>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</si>
  <si>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</si>
  <si>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</si>
  <si>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</si>
  <si>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</si>
  <si>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</si>
  <si>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</si>
  <si>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</si>
  <si>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</si>
  <si>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</si>
  <si>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</si>
  <si>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</si>
  <si>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</si>
  <si>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</si>
  <si>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</si>
  <si>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</si>
  <si>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</si>
  <si>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</si>
  <si>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</si>
  <si>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</si>
  <si>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</si>
  <si>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</si>
  <si>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</si>
  <si>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</si>
  <si>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</si>
  <si>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</si>
  <si>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</si>
  <si>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</si>
  <si>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</si>
  <si>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</si>
  <si>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</si>
  <si>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</si>
  <si>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</si>
  <si>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</si>
  <si>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</si>
  <si>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</si>
  <si>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</si>
  <si>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</si>
  <si>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</si>
  <si>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</si>
  <si>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</si>
  <si>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</si>
  <si>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</si>
  <si>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</si>
  <si>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</si>
  <si>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</si>
  <si>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</si>
  <si>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</si>
  <si>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</si>
  <si>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</si>
  <si>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</si>
  <si>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</si>
  <si>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</si>
  <si>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</si>
  <si>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</si>
  <si>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</si>
  <si>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</si>
  <si>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</si>
  <si>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</si>
  <si>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</si>
  <si>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</si>
  <si>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</si>
  <si>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</si>
  <si>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</si>
  <si>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</si>
  <si>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</si>
  <si>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</si>
  <si>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</si>
  <si>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</si>
  <si>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</si>
  <si>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</si>
  <si>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</si>
  <si>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</si>
  <si>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</si>
  <si>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</si>
  <si>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</si>
  <si>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</si>
  <si>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</si>
  <si>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</si>
  <si>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</si>
  <si>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</si>
  <si>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</si>
  <si>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</si>
  <si>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</si>
  <si>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</si>
  <si>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</si>
  <si>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</si>
  <si>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</si>
  <si>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</si>
  <si>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</si>
  <si>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</si>
  <si>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</si>
  <si>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</si>
  <si>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</si>
  <si>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</si>
  <si>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</si>
  <si>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</si>
  <si>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</si>
  <si>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</si>
  <si>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</si>
  <si>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</si>
  <si>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</si>
  <si>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</si>
  <si>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</si>
  <si>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</si>
  <si>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</si>
  <si>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</si>
  <si>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</si>
  <si>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</si>
  <si>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</si>
  <si>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</si>
  <si>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</si>
  <si>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</si>
  <si>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</si>
  <si>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</si>
  <si>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</si>
  <si>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</si>
  <si>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</si>
  <si>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</si>
  <si>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</si>
  <si>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</si>
  <si>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</si>
  <si>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</si>
  <si>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</si>
  <si>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</si>
  <si>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</si>
  <si>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</si>
  <si>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</si>
  <si>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</si>
  <si>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</si>
  <si>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</si>
  <si>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</si>
  <si>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</si>
  <si>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</si>
  <si>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</si>
  <si>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</si>
  <si>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</si>
  <si>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</si>
  <si>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</si>
  <si>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</si>
  <si>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</si>
  <si>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</si>
  <si>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</si>
  <si>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</si>
  <si>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</si>
  <si>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</si>
  <si>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</si>
  <si>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</si>
  <si>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</si>
  <si>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</si>
  <si>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</si>
  <si>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</si>
  <si>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</si>
  <si>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</si>
  <si>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</si>
  <si>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</si>
  <si>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</si>
  <si>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</si>
  <si>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</si>
  <si>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</si>
  <si>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</si>
  <si>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</si>
  <si>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</si>
  <si>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</si>
  <si>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</si>
  <si>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</si>
  <si>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</si>
  <si>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</si>
  <si>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</si>
  <si>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</si>
  <si>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</si>
  <si>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</si>
  <si>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</si>
  <si>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</si>
  <si>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</si>
  <si>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</si>
  <si>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</si>
  <si>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</si>
  <si>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</si>
  <si>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</si>
  <si>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</si>
  <si>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</si>
  <si>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</si>
  <si>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</si>
  <si>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</si>
  <si>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</si>
  <si>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</si>
  <si>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</si>
  <si>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</si>
  <si>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</si>
  <si>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</si>
  <si>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</si>
  <si>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</si>
  <si>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</si>
  <si>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</si>
  <si>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</si>
  <si>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</si>
  <si>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</si>
  <si>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</si>
  <si>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</si>
  <si>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</si>
  <si>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</si>
  <si>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</si>
  <si>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</si>
  <si>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</si>
  <si>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</si>
  <si>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</si>
  <si>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</si>
  <si>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</si>
  <si>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</si>
  <si>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</si>
  <si>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</si>
  <si>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</si>
  <si>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</si>
  <si>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</si>
  <si>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</si>
  <si>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</si>
  <si>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</si>
  <si>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</si>
  <si>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</si>
  <si>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</si>
  <si>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</si>
  <si>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</si>
  <si>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</si>
  <si>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</si>
  <si>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</si>
  <si>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</si>
  <si>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</si>
  <si>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</si>
  <si>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</si>
  <si>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</si>
  <si>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</si>
  <si>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</si>
  <si>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</si>
  <si>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</si>
  <si>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</si>
  <si>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</si>
  <si>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</si>
  <si>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</si>
  <si>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</si>
  <si>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</si>
  <si>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</si>
  <si>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</si>
  <si>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</si>
  <si>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</si>
  <si>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</si>
  <si>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</si>
  <si>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</si>
  <si>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</si>
  <si>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</si>
  <si>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</si>
  <si>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</si>
  <si>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</si>
  <si>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</si>
  <si>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</si>
  <si>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</si>
  <si>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</si>
  <si>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</si>
  <si>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</si>
  <si>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</si>
  <si>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</si>
  <si>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</si>
  <si>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</si>
  <si>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</si>
  <si>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</si>
  <si>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</si>
  <si>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</si>
  <si>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</si>
  <si>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</si>
  <si>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</si>
  <si>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</si>
  <si>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</si>
  <si>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</si>
  <si>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</si>
  <si>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</si>
  <si>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</si>
  <si>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</si>
  <si>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</si>
  <si>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</si>
  <si>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</si>
  <si>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</si>
  <si>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</si>
  <si>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</si>
  <si>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</si>
  <si>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</si>
  <si>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</si>
  <si>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</si>
  <si>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</si>
  <si>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</si>
  <si>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</si>
  <si>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</si>
  <si>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</si>
  <si>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</si>
  <si>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</si>
  <si>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</si>
  <si>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</si>
  <si>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</si>
  <si>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</si>
  <si>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</si>
  <si>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</si>
  <si>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</si>
  <si>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</si>
  <si>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</si>
  <si>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</si>
  <si>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</si>
  <si>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</si>
  <si>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</si>
  <si>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</si>
  <si>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</si>
  <si>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</si>
  <si>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</si>
  <si>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</si>
  <si>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</si>
  <si>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</si>
  <si>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</si>
  <si>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</si>
  <si>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</si>
  <si>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</si>
  <si>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</si>
  <si>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</si>
  <si>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</si>
  <si>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</si>
  <si>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</si>
  <si>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</si>
  <si>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</si>
  <si>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</si>
  <si>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</si>
  <si>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</si>
  <si>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</si>
  <si>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</si>
  <si>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</si>
  <si>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</si>
  <si>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</si>
  <si>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</si>
  <si>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</si>
  <si>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</si>
  <si>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</si>
  <si>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</si>
  <si>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</si>
  <si>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</si>
  <si>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</si>
  <si>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</si>
  <si>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</si>
  <si>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</si>
  <si>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</si>
  <si>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</si>
  <si>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</si>
  <si>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</si>
  <si>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</si>
  <si>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</si>
  <si>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</si>
  <si>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</si>
  <si>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</si>
  <si>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</si>
  <si>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</si>
  <si>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</si>
  <si>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</si>
  <si>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</si>
  <si>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</si>
  <si>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</si>
  <si>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</si>
  <si>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</si>
  <si>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</si>
  <si>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</si>
  <si>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</si>
  <si>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</si>
  <si>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</si>
  <si>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</si>
  <si>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</si>
  <si>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</si>
  <si>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</si>
  <si>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</si>
  <si>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</si>
  <si>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</si>
  <si>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</si>
  <si>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</si>
  <si>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</si>
  <si>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</si>
  <si>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</si>
  <si>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</si>
  <si>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</si>
  <si>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</si>
  <si>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</si>
  <si>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</si>
  <si>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</si>
  <si>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</si>
  <si>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</si>
  <si>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</si>
  <si>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</si>
  <si>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</si>
  <si>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</si>
  <si>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</si>
  <si>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</si>
  <si>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</si>
  <si>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</si>
  <si>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</si>
  <si>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</si>
  <si>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</si>
  <si>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</si>
  <si>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</si>
  <si>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</si>
  <si>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</si>
  <si>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</si>
  <si>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</si>
  <si>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</si>
  <si>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</si>
  <si>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</si>
  <si>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</si>
  <si>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</si>
  <si>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</si>
  <si>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</si>
  <si>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</si>
  <si>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</si>
  <si>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</si>
  <si>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</si>
  <si>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</si>
  <si>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</si>
  <si>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</si>
  <si>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</si>
  <si>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</si>
  <si>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</si>
  <si>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</si>
  <si>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</si>
  <si>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</si>
  <si>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</si>
  <si>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</si>
  <si>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</si>
  <si>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</si>
  <si>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</si>
  <si>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</si>
  <si>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</si>
  <si>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</si>
  <si>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</si>
  <si>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</si>
  <si>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</si>
  <si>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</si>
  <si>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</si>
  <si>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</si>
  <si>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</si>
  <si>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</si>
  <si>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</si>
  <si>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</si>
  <si>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</si>
  <si>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</si>
  <si>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</si>
  <si>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</si>
  <si>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</si>
  <si>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</si>
  <si>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</si>
  <si>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</si>
  <si>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</si>
  <si>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</si>
  <si>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</si>
  <si>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</si>
  <si>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</si>
  <si>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</si>
  <si>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</si>
  <si>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</si>
  <si>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</si>
  <si>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</si>
  <si>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</si>
  <si>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</si>
  <si>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</si>
  <si>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</si>
  <si>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</si>
  <si>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</si>
  <si>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</si>
  <si>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</si>
  <si>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</si>
  <si>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</si>
  <si>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</si>
  <si>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</si>
  <si>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</si>
  <si>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</si>
  <si>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</si>
  <si>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</si>
  <si>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</si>
  <si>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</si>
  <si>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</si>
  <si>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</si>
  <si>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</si>
  <si>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</si>
  <si>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</si>
  <si>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</si>
  <si>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</si>
  <si>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</si>
  <si>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</si>
  <si>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</si>
  <si>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</si>
  <si>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</si>
  <si>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</si>
  <si>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</si>
  <si>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</si>
  <si>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</si>
  <si>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</si>
  <si>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</si>
  <si>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</si>
  <si>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</si>
  <si>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</si>
  <si>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</si>
  <si>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</si>
  <si>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</si>
  <si>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</si>
  <si>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</si>
  <si>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</si>
  <si>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</si>
  <si>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</si>
  <si>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</si>
  <si>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</si>
  <si>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</si>
  <si>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</si>
  <si>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</si>
  <si>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</si>
  <si>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</si>
  <si>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</si>
  <si>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</si>
  <si>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</si>
  <si>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</si>
  <si>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</si>
  <si>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</si>
  <si>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</si>
  <si>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</si>
  <si>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</si>
  <si>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</si>
  <si>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</si>
  <si>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</si>
  <si>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</si>
  <si>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</si>
  <si>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</si>
  <si>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</si>
  <si>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</si>
  <si>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</si>
  <si>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</si>
  <si>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</si>
  <si>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</si>
  <si>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</si>
  <si>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</si>
  <si>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</si>
  <si>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</si>
  <si>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</si>
  <si>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</si>
  <si>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</si>
  <si>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</si>
  <si>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</si>
  <si>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</si>
  <si>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</si>
  <si>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</si>
  <si>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</si>
  <si>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</si>
  <si>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</si>
  <si>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</si>
  <si>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</si>
  <si>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</si>
  <si>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</si>
  <si>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</si>
  <si>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</si>
  <si>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</si>
  <si>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</si>
  <si>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</si>
  <si>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</si>
  <si>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</si>
  <si>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</si>
  <si>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</si>
  <si>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</si>
  <si>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</si>
  <si>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</si>
  <si>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</si>
  <si>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</si>
  <si>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</si>
  <si>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</si>
  <si>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</si>
  <si>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</si>
  <si>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</si>
  <si>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</si>
  <si>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</si>
  <si>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</si>
  <si>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</si>
  <si>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</si>
  <si>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</si>
  <si>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</si>
  <si>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</si>
  <si>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</si>
  <si>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</si>
  <si>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</si>
  <si>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</si>
  <si>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</si>
  <si>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</si>
  <si>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</si>
  <si>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</si>
  <si>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</si>
  <si>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</si>
  <si>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</si>
  <si>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</si>
  <si>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</si>
  <si>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</si>
  <si>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</si>
  <si>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</si>
  <si>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</si>
  <si>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</si>
  <si>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</si>
  <si>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</si>
  <si>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</si>
  <si>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</si>
  <si>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</si>
  <si>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</si>
  <si>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</si>
  <si>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</si>
  <si>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</si>
  <si>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</si>
  <si>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</si>
  <si>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</si>
  <si>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</si>
  <si>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</si>
  <si>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</si>
  <si>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</si>
  <si>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</si>
  <si>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</si>
  <si>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</si>
  <si>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</si>
  <si>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</si>
  <si>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</si>
  <si>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</si>
  <si>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</si>
  <si>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</si>
  <si>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</si>
  <si>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</si>
  <si>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</si>
  <si>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</si>
  <si>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</si>
  <si>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</si>
  <si>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</si>
  <si>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</si>
  <si>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</si>
  <si>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</si>
  <si>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</si>
  <si>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</si>
  <si>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</si>
  <si>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</si>
  <si>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</si>
  <si>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</si>
  <si>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</si>
  <si>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</si>
  <si>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</si>
  <si>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</si>
  <si>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</si>
  <si>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</si>
  <si>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</si>
  <si>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</si>
  <si>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</si>
  <si>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</si>
  <si>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</si>
  <si>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</si>
  <si>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</si>
  <si>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</si>
  <si>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</si>
  <si>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</si>
  <si>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</si>
  <si>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</si>
  <si>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</si>
  <si>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</si>
  <si>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</si>
  <si>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</si>
  <si>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</si>
  <si>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</si>
  <si>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</si>
  <si>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</si>
  <si>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</si>
  <si>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</si>
  <si>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</si>
  <si>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</si>
  <si>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</si>
  <si>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</si>
  <si>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</si>
  <si>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</si>
  <si>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</si>
  <si>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</si>
  <si>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</si>
  <si>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</si>
  <si>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</si>
  <si>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</si>
  <si>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</si>
  <si>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</si>
  <si>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</si>
  <si>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</si>
  <si>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</si>
  <si>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</si>
  <si>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</si>
  <si>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</si>
  <si>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</si>
  <si>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</si>
  <si>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</si>
  <si>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</si>
  <si>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</si>
  <si>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</si>
  <si>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</si>
  <si>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</si>
  <si>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</si>
  <si>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</si>
  <si>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</si>
  <si>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</si>
  <si>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</si>
  <si>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</si>
  <si>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</si>
  <si>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</si>
  <si>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</si>
  <si>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</si>
  <si>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</si>
  <si>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</si>
  <si>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</si>
  <si>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</si>
  <si>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</si>
  <si>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</si>
  <si>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</si>
  <si>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</si>
  <si>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</si>
  <si>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</si>
  <si>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</si>
  <si>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</si>
  <si>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</si>
  <si>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</si>
  <si>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</si>
  <si>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</si>
  <si>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</si>
  <si>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</si>
  <si>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</si>
  <si>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</si>
  <si>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</si>
  <si>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</si>
  <si>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</si>
  <si>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</si>
  <si>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</si>
  <si>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</si>
  <si>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</si>
  <si>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</si>
  <si>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</si>
  <si>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</si>
  <si>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</si>
  <si>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</si>
  <si>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</si>
  <si>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</si>
  <si>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</si>
  <si>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</si>
  <si>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</si>
  <si>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</si>
  <si>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</si>
  <si>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</si>
  <si>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</si>
  <si>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</si>
  <si>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</si>
  <si>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</si>
  <si>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</si>
  <si>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</si>
  <si>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</si>
  <si>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</si>
  <si>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</si>
  <si>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</si>
  <si>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</si>
  <si>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</si>
  <si>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</si>
  <si>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</si>
  <si>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</si>
  <si>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</si>
  <si>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</si>
  <si>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</si>
  <si>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</si>
  <si>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</si>
  <si>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</si>
  <si>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</si>
  <si>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</si>
  <si>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</si>
  <si>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</si>
  <si>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</si>
  <si>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</si>
  <si>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</si>
  <si>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</si>
  <si>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</si>
  <si>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</si>
  <si>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</si>
  <si>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</si>
  <si>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</si>
  <si>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</si>
  <si>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</si>
  <si>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</si>
  <si>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</si>
  <si>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</si>
  <si>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</si>
  <si>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</si>
  <si>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</si>
  <si>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</si>
  <si>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</si>
  <si>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</si>
  <si>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</si>
  <si>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</si>
  <si>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</si>
  <si>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</si>
  <si>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</si>
  <si>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</si>
  <si>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</si>
  <si>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</si>
  <si>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</si>
  <si>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</si>
  <si>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</si>
  <si>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</si>
  <si>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</si>
  <si>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</si>
  <si>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</si>
  <si>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</si>
  <si>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</si>
  <si>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</si>
  <si>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</si>
  <si>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</si>
  <si>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</si>
  <si>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</si>
  <si>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</si>
  <si>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</si>
  <si>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</si>
  <si>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</si>
  <si>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</si>
  <si>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</si>
  <si>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</si>
  <si>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</si>
  <si>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</si>
  <si>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</si>
  <si>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</si>
  <si>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</si>
  <si>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</si>
  <si>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</si>
  <si>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</si>
  <si>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</si>
  <si>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</si>
  <si>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</si>
  <si>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</si>
  <si>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</si>
  <si>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</si>
  <si>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</si>
  <si>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</si>
  <si>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</si>
  <si>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</si>
  <si>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</si>
  <si>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</si>
  <si>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</si>
  <si>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</si>
  <si>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</si>
  <si>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</si>
  <si>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</si>
  <si>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</si>
  <si>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</si>
  <si>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</si>
  <si>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</si>
  <si>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</si>
  <si>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</si>
  <si>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</si>
  <si>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</si>
  <si>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</si>
  <si>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</si>
  <si>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</si>
  <si>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</si>
  <si>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</si>
  <si>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</si>
  <si>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</si>
  <si>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</si>
  <si>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</si>
  <si>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</si>
  <si>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</si>
  <si>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</si>
  <si>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</si>
  <si>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</si>
  <si>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</si>
  <si>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</si>
  <si>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</si>
  <si>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</si>
  <si>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</si>
  <si>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</si>
  <si>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</si>
  <si>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</si>
  <si>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</si>
  <si>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</si>
  <si>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</si>
  <si>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</si>
  <si>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</si>
  <si>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</si>
  <si>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</si>
  <si>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</si>
  <si>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</si>
  <si>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</si>
  <si>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</si>
  <si>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</si>
  <si>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</si>
  <si>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</si>
  <si>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</si>
  <si>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</si>
  <si>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</si>
  <si>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</si>
  <si>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</si>
  <si>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</si>
  <si>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</si>
  <si>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</si>
  <si>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</si>
  <si>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</si>
  <si>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</si>
  <si>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</si>
  <si>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</si>
  <si>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</si>
  <si>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</si>
  <si>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</si>
  <si>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</si>
  <si>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</si>
  <si>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</si>
  <si>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</si>
  <si>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</si>
  <si>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</si>
  <si>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</si>
  <si>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</si>
  <si>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</si>
  <si>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</si>
  <si>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</si>
  <si>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</si>
  <si>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</si>
  <si>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</si>
  <si>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</si>
  <si>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</si>
  <si>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</si>
  <si>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</si>
  <si>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</si>
  <si>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</si>
  <si>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</si>
  <si>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</si>
  <si>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</si>
  <si>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</si>
  <si>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</si>
  <si>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</si>
  <si>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</si>
  <si>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</si>
  <si>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</si>
  <si>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</si>
  <si>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</si>
  <si>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</si>
  <si>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</si>
  <si>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</si>
  <si>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</si>
  <si>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</si>
  <si>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</si>
  <si>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</si>
  <si>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</si>
  <si>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</si>
  <si>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</si>
  <si>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</si>
  <si>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</si>
  <si>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</si>
  <si>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</si>
  <si>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</si>
  <si>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</si>
  <si>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</si>
  <si>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</si>
  <si>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</si>
  <si>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</si>
  <si>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</si>
  <si>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</si>
  <si>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</si>
  <si>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</si>
  <si>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</si>
  <si>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</si>
  <si>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</si>
  <si>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</si>
  <si>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</si>
  <si>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</si>
  <si>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</si>
  <si>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</si>
  <si>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</si>
  <si>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</si>
  <si>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</si>
  <si>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</si>
  <si>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</si>
  <si>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</si>
  <si>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</si>
  <si>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</si>
  <si>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</si>
  <si>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</si>
  <si>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</si>
  <si>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</si>
  <si>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</si>
  <si>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</si>
  <si>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</si>
  <si>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</si>
  <si>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</si>
  <si>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</si>
  <si>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</si>
  <si>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</si>
  <si>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</si>
  <si>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</si>
  <si>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</si>
  <si>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</si>
  <si>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</si>
  <si>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</si>
  <si>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</si>
  <si>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</si>
  <si>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</si>
  <si>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</si>
  <si>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</si>
  <si>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</si>
  <si>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</si>
  <si>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</si>
  <si>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</si>
  <si>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</si>
  <si>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</si>
  <si>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</si>
  <si>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</si>
  <si>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</si>
  <si>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</si>
  <si>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</si>
  <si>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</si>
  <si>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</si>
  <si>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</si>
  <si>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</si>
  <si>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</si>
  <si>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</si>
  <si>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</si>
  <si>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</si>
  <si>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</si>
  <si>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</si>
  <si>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</si>
  <si>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</si>
  <si>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</si>
  <si>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</si>
  <si>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</si>
  <si>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</si>
  <si>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</si>
  <si>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</si>
  <si>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</si>
  <si>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</si>
  <si>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</si>
  <si>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</si>
  <si>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</si>
  <si>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</si>
  <si>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</si>
  <si>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</si>
  <si>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</si>
  <si>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</si>
  <si>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</si>
  <si>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</si>
  <si>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</si>
  <si>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</si>
  <si>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</si>
  <si>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</si>
  <si>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</si>
  <si>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</si>
  <si>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</si>
  <si>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</si>
  <si>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</si>
  <si>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</si>
  <si>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</si>
  <si>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</si>
  <si>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</si>
  <si>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</si>
  <si>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</si>
  <si>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</si>
  <si>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</si>
  <si>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</si>
  <si>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</si>
  <si>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</si>
  <si>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</si>
  <si>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</si>
  <si>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</si>
  <si>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</si>
  <si>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</si>
  <si>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</si>
  <si>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</si>
  <si>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</si>
  <si>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</si>
  <si>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</si>
  <si>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</si>
  <si>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</si>
  <si>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</si>
  <si>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</si>
  <si>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</si>
  <si>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</si>
  <si>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</si>
  <si>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</si>
  <si>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</si>
  <si>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</si>
  <si>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</si>
  <si>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</si>
  <si>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</si>
  <si>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</si>
  <si>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</si>
  <si>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</si>
  <si>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</si>
  <si>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</si>
  <si>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</si>
  <si>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</si>
  <si>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</si>
  <si>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</si>
  <si>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</si>
  <si>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</si>
  <si>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</si>
  <si>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</si>
  <si>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</si>
  <si>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</si>
  <si>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</si>
  <si>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</si>
  <si>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</si>
  <si>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</si>
  <si>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</si>
  <si>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</si>
  <si>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</si>
  <si>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</si>
  <si>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</si>
  <si>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</si>
  <si>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</si>
  <si>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</si>
  <si>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</si>
  <si>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</si>
  <si>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</si>
  <si>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</si>
  <si>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</si>
  <si>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</si>
  <si>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</si>
  <si>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</si>
  <si>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</si>
  <si>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</si>
  <si>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</si>
  <si>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</si>
  <si>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</si>
  <si>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</si>
  <si>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</si>
  <si>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</si>
  <si>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</si>
  <si>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</si>
  <si>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</si>
  <si>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</si>
  <si>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</si>
  <si>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</si>
  <si>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</si>
  <si>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</si>
  <si>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</si>
  <si>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</si>
  <si>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</si>
  <si>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</si>
  <si>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</si>
  <si>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</si>
  <si>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</si>
  <si>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</si>
  <si>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</si>
  <si>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</si>
  <si>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</si>
  <si>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</si>
  <si>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</si>
  <si>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</si>
  <si>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</si>
  <si>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</si>
  <si>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</si>
  <si>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</si>
  <si>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</si>
  <si>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</si>
  <si>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</si>
  <si>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</si>
  <si>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</si>
  <si>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</si>
  <si>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</si>
  <si>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</si>
  <si>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</si>
  <si>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</si>
  <si>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</si>
  <si>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</si>
  <si>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</si>
  <si>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</si>
  <si>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</si>
  <si>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</si>
  <si>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</si>
  <si>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</si>
  <si>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</si>
  <si>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</si>
  <si>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</si>
  <si>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</si>
  <si>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</si>
  <si>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</si>
  <si>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</si>
  <si>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</si>
  <si>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</si>
  <si>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</si>
  <si>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</si>
  <si>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</si>
  <si>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</si>
  <si>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</si>
  <si>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</si>
  <si>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</si>
  <si>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</si>
  <si>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</si>
  <si>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</si>
  <si>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</si>
  <si>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</si>
  <si>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</si>
  <si>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</si>
  <si>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</si>
  <si>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</si>
  <si>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</si>
  <si>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</si>
  <si>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</si>
  <si>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</si>
  <si>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</si>
  <si>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</si>
  <si>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</si>
  <si>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</si>
  <si>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</si>
  <si>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</si>
  <si>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</si>
  <si>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</si>
  <si>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</si>
  <si>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</si>
  <si>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</si>
  <si>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</si>
  <si>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</si>
  <si>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</si>
  <si>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</si>
  <si>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</si>
  <si>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</si>
  <si>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</si>
  <si>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</si>
  <si>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</si>
  <si>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</si>
  <si>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</si>
  <si>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</si>
  <si>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</si>
  <si>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</si>
  <si>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</si>
  <si>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</si>
  <si>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</si>
  <si>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</si>
  <si>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</si>
  <si>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</si>
  <si>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</si>
  <si>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</si>
  <si>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</si>
  <si>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</si>
  <si>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</si>
  <si>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</si>
  <si>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</si>
  <si>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</si>
  <si>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</si>
  <si>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</si>
  <si>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</si>
  <si>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</si>
  <si>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</si>
  <si>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</si>
  <si>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</si>
  <si>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</si>
  <si>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</si>
  <si>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</si>
  <si>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</si>
  <si>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</si>
  <si>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</si>
  <si>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</si>
  <si>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</si>
  <si>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</si>
  <si>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</si>
  <si>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</si>
  <si>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</si>
  <si>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</si>
  <si>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</si>
  <si>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</si>
  <si>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</si>
  <si>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</si>
  <si>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</si>
  <si>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</si>
  <si>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</si>
  <si>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</si>
  <si>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</si>
  <si>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</si>
  <si>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</si>
  <si>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</si>
  <si>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</si>
  <si>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</si>
  <si>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</si>
  <si>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</si>
  <si>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</si>
  <si>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</si>
  <si>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</si>
  <si>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</si>
  <si>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</si>
  <si>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</si>
  <si>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</si>
  <si>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</si>
  <si>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</si>
  <si>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</si>
  <si>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</si>
  <si>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</si>
  <si>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</si>
  <si>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</si>
  <si>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</si>
  <si>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</si>
  <si>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</si>
  <si>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</si>
  <si>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</si>
  <si>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</si>
  <si>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</si>
  <si>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</si>
  <si>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</si>
  <si>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</si>
  <si>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</si>
  <si>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</si>
  <si>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</si>
  <si>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</si>
  <si>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</si>
  <si>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</si>
  <si>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</si>
  <si>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</si>
  <si>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</si>
  <si>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</si>
  <si>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</si>
  <si>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</si>
  <si>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</si>
  <si>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</si>
  <si>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</si>
  <si>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</si>
  <si>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</si>
  <si>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</si>
  <si>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</si>
  <si>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</si>
  <si>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</si>
  <si>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</si>
  <si>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</si>
  <si>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</si>
  <si>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</si>
  <si>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</si>
  <si>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</si>
  <si>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</si>
  <si>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</si>
  <si>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</si>
  <si>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</si>
  <si>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</si>
  <si>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</si>
  <si>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</si>
  <si>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</si>
  <si>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</si>
  <si>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</si>
  <si>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</si>
  <si>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</si>
  <si>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</si>
  <si>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</si>
  <si>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</si>
  <si>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</si>
  <si>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</si>
  <si>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</si>
  <si>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</si>
  <si>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</si>
  <si>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</si>
  <si>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</si>
  <si>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</si>
  <si>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</si>
  <si>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</si>
  <si>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</si>
  <si>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</si>
  <si>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</si>
  <si>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</si>
  <si>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</si>
  <si>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</si>
  <si>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</si>
  <si>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</si>
  <si>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</si>
  <si>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</si>
  <si>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</si>
  <si>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</si>
  <si>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</si>
  <si>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</si>
  <si>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</si>
  <si>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</si>
  <si>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</si>
  <si>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</si>
  <si>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</si>
  <si>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</si>
  <si>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</si>
  <si>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</si>
  <si>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</si>
  <si>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</si>
  <si>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</si>
  <si>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</si>
  <si>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</si>
  <si>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</si>
  <si>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</si>
  <si>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</si>
  <si>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</si>
  <si>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</si>
  <si>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</si>
  <si>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</si>
  <si>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</si>
  <si>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</si>
  <si>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</si>
  <si>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</si>
  <si>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</si>
  <si>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</si>
  <si>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</si>
  <si>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</si>
  <si>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</si>
  <si>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</si>
  <si>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</si>
  <si>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</si>
  <si>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</si>
  <si>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</si>
  <si>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</si>
  <si>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</si>
  <si>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</si>
  <si>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</si>
  <si>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</si>
  <si>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</si>
  <si>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</si>
  <si>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</si>
  <si>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</si>
  <si>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</si>
  <si>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</si>
  <si>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</si>
  <si>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</si>
  <si>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</si>
  <si>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</si>
  <si>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</si>
  <si>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</si>
  <si>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</si>
  <si>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</si>
  <si>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</si>
  <si>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</si>
  <si>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</si>
  <si>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</si>
  <si>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</si>
  <si>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</si>
  <si>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</si>
  <si>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</si>
  <si>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</si>
  <si>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</si>
  <si>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</si>
  <si>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</si>
  <si>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</si>
  <si>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</si>
  <si>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</si>
  <si>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</si>
  <si>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</si>
  <si>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</si>
  <si>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</si>
  <si>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</si>
  <si>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</si>
  <si>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</si>
  <si>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</si>
  <si>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</si>
  <si>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</si>
  <si>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</si>
  <si>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</si>
  <si>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</si>
  <si>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</si>
  <si>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</si>
  <si>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</si>
  <si>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</si>
  <si>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</si>
  <si>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</si>
  <si>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</si>
  <si>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</si>
  <si>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</si>
  <si>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</si>
  <si>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</si>
  <si>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</si>
  <si>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</si>
  <si>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</si>
  <si>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</si>
  <si>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</si>
  <si>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</si>
  <si>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</si>
  <si>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</si>
  <si>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</si>
  <si>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</si>
  <si>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</si>
  <si>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</si>
  <si>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</si>
  <si>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</si>
  <si>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</si>
  <si>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</si>
  <si>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</si>
  <si>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</si>
  <si>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</si>
  <si>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</si>
  <si>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</si>
  <si>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</si>
  <si>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</si>
  <si>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</si>
  <si>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</si>
  <si>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</si>
  <si>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</si>
  <si>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</si>
  <si>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</si>
  <si>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</si>
  <si>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</si>
  <si>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</si>
  <si>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</si>
  <si>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</si>
  <si>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</si>
  <si>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</si>
  <si>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</si>
  <si>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</si>
  <si>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</si>
  <si>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</si>
  <si>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</si>
  <si>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</si>
  <si>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</si>
  <si>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</si>
  <si>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</si>
  <si>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</si>
  <si>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</si>
  <si>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</si>
  <si>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</si>
  <si>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</si>
  <si>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</si>
  <si>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</si>
  <si>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</si>
  <si>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</si>
  <si>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</si>
  <si>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</si>
  <si>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</si>
  <si>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</si>
  <si>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</si>
  <si>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</si>
  <si>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</si>
  <si>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</si>
  <si>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</si>
  <si>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</si>
  <si>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</si>
  <si>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</si>
  <si>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</si>
  <si>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</si>
  <si>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</si>
  <si>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</si>
  <si>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</si>
  <si>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</si>
  <si>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</si>
  <si>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</si>
  <si>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</si>
  <si>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</si>
  <si>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</si>
  <si>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</si>
  <si>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</si>
  <si>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</si>
  <si>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</si>
  <si>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</si>
  <si>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</si>
  <si>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</si>
  <si>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</si>
  <si>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</si>
  <si>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</si>
  <si>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</si>
  <si>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</si>
  <si>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</si>
  <si>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</si>
  <si>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</si>
  <si>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</si>
  <si>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</si>
  <si>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</si>
  <si>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</si>
  <si>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</si>
  <si>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</si>
  <si>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</si>
  <si>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</si>
  <si>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</si>
  <si>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</si>
  <si>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</si>
  <si>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</si>
  <si>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</si>
  <si>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</si>
  <si>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</si>
  <si>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</si>
  <si>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</si>
  <si>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</si>
  <si>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</si>
  <si>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</si>
  <si>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</si>
  <si>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</si>
  <si>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</si>
  <si>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</si>
  <si>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</si>
  <si>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</si>
  <si>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</si>
  <si>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</si>
  <si>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</si>
  <si>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</si>
  <si>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</si>
  <si>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</si>
  <si>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</si>
  <si>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</si>
  <si>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</si>
  <si>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</si>
  <si>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</si>
  <si>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</si>
  <si>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</si>
  <si>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</si>
  <si>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</si>
  <si>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</si>
  <si>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</si>
  <si>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</si>
  <si>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</si>
  <si>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</si>
  <si>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</si>
  <si>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</si>
  <si>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</si>
  <si>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</si>
  <si>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</si>
  <si>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</si>
  <si>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</si>
  <si>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</si>
  <si>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</si>
  <si>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</si>
  <si>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</si>
  <si>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</si>
  <si>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</si>
  <si>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</si>
  <si>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</si>
  <si>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</si>
  <si>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</si>
  <si>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</si>
  <si>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</si>
  <si>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</si>
  <si>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</si>
  <si>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</si>
  <si>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</si>
  <si>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</si>
  <si>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</si>
  <si>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</si>
  <si>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</si>
  <si>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</si>
  <si>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</si>
  <si>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</si>
  <si>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</si>
  <si>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</si>
  <si>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</si>
  <si>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</si>
  <si>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</si>
  <si>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</si>
  <si>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</si>
  <si>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</si>
  <si>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</si>
  <si>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</si>
  <si>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</si>
  <si>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</si>
  <si>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</si>
  <si>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</si>
  <si>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</si>
  <si>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</si>
  <si>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</si>
  <si>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</si>
  <si>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</si>
  <si>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</si>
  <si>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</si>
  <si>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</si>
  <si>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</si>
  <si>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</si>
  <si>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</si>
  <si>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</si>
  <si>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</si>
  <si>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</si>
  <si>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</si>
  <si>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</si>
  <si>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</si>
  <si>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</si>
  <si>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</si>
  <si>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</si>
  <si>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</si>
  <si>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</si>
  <si>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</si>
  <si>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</si>
  <si>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</si>
  <si>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</si>
  <si>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</si>
  <si>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</si>
  <si>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</si>
  <si>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</si>
  <si>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</si>
  <si>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</si>
  <si>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</si>
  <si>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</si>
  <si>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</si>
  <si>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</si>
  <si>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</si>
  <si>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</si>
  <si>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</si>
  <si>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</si>
  <si>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</si>
  <si>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</si>
  <si>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</si>
  <si>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</si>
  <si>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</si>
  <si>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</si>
  <si>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</si>
  <si>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</si>
  <si>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</si>
  <si>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</si>
  <si>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</si>
  <si>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</si>
  <si>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</si>
  <si>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</si>
  <si>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</si>
  <si>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</si>
  <si>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</si>
  <si>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</si>
  <si>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</si>
  <si>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</si>
  <si>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</si>
  <si>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</si>
  <si>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</si>
  <si>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</si>
  <si>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</si>
  <si>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</si>
  <si>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</si>
  <si>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</si>
  <si>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</si>
  <si>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</si>
  <si>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</si>
  <si>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</si>
  <si>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</si>
  <si>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</si>
  <si>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</si>
  <si>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</si>
  <si>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</si>
  <si>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</si>
  <si>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</si>
  <si>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</si>
  <si>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</si>
  <si>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</si>
  <si>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</si>
  <si>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</si>
  <si>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</si>
  <si>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</si>
  <si>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</si>
  <si>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</si>
  <si>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</si>
  <si>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</si>
  <si>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</si>
  <si>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</si>
  <si>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</si>
  <si>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</si>
  <si>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</si>
  <si>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</si>
  <si>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</si>
  <si>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</si>
  <si>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</si>
  <si>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</si>
  <si>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</si>
  <si>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</si>
  <si>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</si>
  <si>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</si>
  <si>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</si>
  <si>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</si>
  <si>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</si>
  <si>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</si>
  <si>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</si>
  <si>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</si>
  <si>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</si>
  <si>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</si>
  <si>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</si>
  <si>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</si>
  <si>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</si>
  <si>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</si>
  <si>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</si>
  <si>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</si>
  <si>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</si>
  <si>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</si>
  <si>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</si>
  <si>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</si>
  <si>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</si>
  <si>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</si>
  <si>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</si>
  <si>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</si>
  <si>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</si>
  <si>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</si>
  <si>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</si>
  <si>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</si>
  <si>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</si>
  <si>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</si>
  <si>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</si>
  <si>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</si>
  <si>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</si>
  <si>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</si>
  <si>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</si>
  <si>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</si>
  <si>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</si>
  <si>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</si>
  <si>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</si>
  <si>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</si>
  <si>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</si>
  <si>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</si>
  <si>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</si>
  <si>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</si>
  <si>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</si>
  <si>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</si>
  <si>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</si>
  <si>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</si>
  <si>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</si>
  <si>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</si>
  <si>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</si>
  <si>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</si>
  <si>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</si>
  <si>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</si>
  <si>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</si>
  <si>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</si>
  <si>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</si>
  <si>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</si>
  <si>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</si>
  <si>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</si>
  <si>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</si>
  <si>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</si>
  <si>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</si>
  <si>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</si>
  <si>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</si>
  <si>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</si>
  <si>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</si>
  <si>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</si>
  <si>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</si>
  <si>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</si>
  <si>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</si>
  <si>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</si>
  <si>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</si>
  <si>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</si>
  <si>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</si>
  <si>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</si>
  <si>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</si>
  <si>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</si>
  <si>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</si>
  <si>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</si>
  <si>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</si>
  <si>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</si>
  <si>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</si>
  <si>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</si>
  <si>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</si>
  <si>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</si>
  <si>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</si>
  <si>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</si>
  <si>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</si>
  <si>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</si>
  <si>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</si>
  <si>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</si>
  <si>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</si>
  <si>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</si>
  <si>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</si>
  <si>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</si>
  <si>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</si>
  <si>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</si>
  <si>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</si>
  <si>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</si>
  <si>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</si>
  <si>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</si>
  <si>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</si>
  <si>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</si>
  <si>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</si>
  <si>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</si>
  <si>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</si>
  <si>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</si>
  <si>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</si>
  <si>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</si>
  <si>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</si>
  <si>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</si>
  <si>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</si>
  <si>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</si>
  <si>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</si>
  <si>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</si>
  <si>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</si>
  <si>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</si>
  <si>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</si>
  <si>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</si>
  <si>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</si>
  <si>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</si>
  <si>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</si>
  <si>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</si>
  <si>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</si>
  <si>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</si>
  <si>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</si>
  <si>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</si>
  <si>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</si>
  <si>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</si>
  <si>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</si>
  <si>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</si>
  <si>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</si>
  <si>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</si>
  <si>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</si>
  <si>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</si>
  <si>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</si>
  <si>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</si>
  <si>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</si>
  <si>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</si>
  <si>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</si>
  <si>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</si>
  <si>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</si>
  <si>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</si>
  <si>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</si>
  <si>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</si>
  <si>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</si>
  <si>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</si>
  <si>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</si>
  <si>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</si>
  <si>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</si>
  <si>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</si>
  <si>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</si>
  <si>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</si>
  <si>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</si>
  <si>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</si>
  <si>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</si>
  <si>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</si>
  <si>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</si>
  <si>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</si>
  <si>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</si>
  <si>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</si>
  <si>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</si>
  <si>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</si>
  <si>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</si>
  <si>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</si>
  <si>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</si>
  <si>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</si>
  <si>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</si>
  <si>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</si>
  <si>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</si>
  <si>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</si>
  <si>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</si>
  <si>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</si>
  <si>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</si>
  <si>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</si>
  <si>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</si>
  <si>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</si>
  <si>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</si>
  <si>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</si>
  <si>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</si>
  <si>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</si>
  <si>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</si>
  <si>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</si>
  <si>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</si>
  <si>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</si>
  <si>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</si>
  <si>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</si>
  <si>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</si>
  <si>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</si>
  <si>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</si>
  <si>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</si>
  <si>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</si>
  <si>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</si>
  <si>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</si>
  <si>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</si>
  <si>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</si>
  <si>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</si>
  <si>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</si>
  <si>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</si>
  <si>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</si>
  <si>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</si>
  <si>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</si>
  <si>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</si>
  <si>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</si>
  <si>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</si>
  <si>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</si>
  <si>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</si>
  <si>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</si>
  <si>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</si>
  <si>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</si>
  <si>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</si>
  <si>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</si>
  <si>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</si>
  <si>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</si>
  <si>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</si>
  <si>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</si>
  <si>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</si>
  <si>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</si>
  <si>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</si>
  <si>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</si>
  <si>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</si>
  <si>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</si>
  <si>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</si>
  <si>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</si>
  <si>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</si>
  <si>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</si>
  <si>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</si>
  <si>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</si>
  <si>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</si>
  <si>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</si>
  <si>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</si>
  <si>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</si>
  <si>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</si>
  <si>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</si>
  <si>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</si>
  <si>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</si>
  <si>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</si>
  <si>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</si>
  <si>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</si>
  <si>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</si>
  <si>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</si>
  <si>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</si>
  <si>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</si>
  <si>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</si>
  <si>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</si>
  <si>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</si>
  <si>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</si>
  <si>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</si>
  <si>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</si>
  <si>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</si>
  <si>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</si>
  <si>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</si>
  <si>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</si>
  <si>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</si>
  <si>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</si>
  <si>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</si>
  <si>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</si>
  <si>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</si>
  <si>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</si>
  <si>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</si>
  <si>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</si>
  <si>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</si>
  <si>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</si>
  <si>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</si>
  <si>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</si>
  <si>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</si>
  <si>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</si>
  <si>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</si>
  <si>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</si>
  <si>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</si>
  <si>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</si>
  <si>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</si>
  <si>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</si>
  <si>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</si>
  <si>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</si>
  <si>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</si>
  <si>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</si>
  <si>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</si>
  <si>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</si>
  <si>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</si>
  <si>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</si>
  <si>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</si>
  <si>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</si>
  <si>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</si>
  <si>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</si>
  <si>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</si>
  <si>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</si>
  <si>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</si>
  <si>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</si>
  <si>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</si>
  <si>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</si>
  <si>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</si>
  <si>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</si>
  <si>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</si>
  <si>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</si>
  <si>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</si>
  <si>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</si>
  <si>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</si>
  <si>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</si>
  <si>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</si>
  <si>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</si>
  <si>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</si>
  <si>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</si>
  <si>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</si>
  <si>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</si>
  <si>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</si>
  <si>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</si>
  <si>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</si>
  <si>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</si>
  <si>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</si>
  <si>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</si>
  <si>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</si>
  <si>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</si>
  <si>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</si>
  <si>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</si>
  <si>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</si>
  <si>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</si>
  <si>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</si>
  <si>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</si>
  <si>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</si>
  <si>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</si>
  <si>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</si>
  <si>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</si>
  <si>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</si>
  <si>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</si>
  <si>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</si>
  <si>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</si>
  <si>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</si>
  <si>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</si>
  <si>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</si>
  <si>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</si>
  <si>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</si>
  <si>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</si>
  <si>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</si>
  <si>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</si>
  <si>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</si>
  <si>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</si>
  <si>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</si>
  <si>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</si>
  <si>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</si>
  <si>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</si>
  <si>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</si>
  <si>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</si>
  <si>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</si>
  <si>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</si>
  <si>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</si>
  <si>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</si>
  <si>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</si>
  <si>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</si>
  <si>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</si>
  <si>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</si>
  <si>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</si>
  <si>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</si>
  <si>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</si>
  <si>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</si>
  <si>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</si>
  <si>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</si>
  <si>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</si>
  <si>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</si>
  <si>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</si>
  <si>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</si>
  <si>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</si>
  <si>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</si>
  <si>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</si>
  <si>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</si>
  <si>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</si>
  <si>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</si>
  <si>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</si>
  <si>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</si>
  <si>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</si>
  <si>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</si>
  <si>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</si>
  <si>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</si>
  <si>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</si>
  <si>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</si>
  <si>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</si>
  <si>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</si>
  <si>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</si>
  <si>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</si>
  <si>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</si>
  <si>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</si>
  <si>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</si>
  <si>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</si>
  <si>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</si>
  <si>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</si>
  <si>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</si>
  <si>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</si>
  <si>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</si>
  <si>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</si>
  <si>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</si>
  <si>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</si>
  <si>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</si>
  <si>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</si>
  <si>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</si>
  <si>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</si>
  <si>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</si>
  <si>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</si>
  <si>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</si>
  <si>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</si>
  <si>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</si>
  <si>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</si>
  <si>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</si>
  <si>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</si>
  <si>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</si>
  <si>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</si>
  <si>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</si>
  <si>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</si>
  <si>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</si>
  <si>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</si>
  <si>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</si>
  <si>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</si>
  <si>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</si>
  <si>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</si>
  <si>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</si>
  <si>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</si>
  <si>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</si>
  <si>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</si>
  <si>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</si>
  <si>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</si>
  <si>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</si>
  <si>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</si>
  <si>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</si>
  <si>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</si>
  <si>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</si>
  <si>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</si>
  <si>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</si>
  <si>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</si>
  <si>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</si>
  <si>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</si>
  <si>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</si>
  <si>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</si>
  <si>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</si>
  <si>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</si>
  <si>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</si>
  <si>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</si>
  <si>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</si>
  <si>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</si>
  <si>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</si>
  <si>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</si>
  <si>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</si>
  <si>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</si>
  <si>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</si>
  <si>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</si>
  <si>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</si>
  <si>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</si>
  <si>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</si>
  <si>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</si>
  <si>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</si>
  <si>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</si>
  <si>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</si>
  <si>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</si>
  <si>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</si>
  <si>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</si>
  <si>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</si>
  <si>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</si>
  <si>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</si>
  <si>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</si>
  <si>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</si>
  <si>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</si>
  <si>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</si>
  <si>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</si>
  <si>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</si>
  <si>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</si>
  <si>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</si>
  <si>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</si>
  <si>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</si>
  <si>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</si>
  <si>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</si>
  <si>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</si>
  <si>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</si>
  <si>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</si>
  <si>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</si>
  <si>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</si>
  <si>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</si>
  <si>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</si>
  <si>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</si>
  <si>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</si>
  <si>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</si>
  <si>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</si>
  <si>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</si>
  <si>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</si>
  <si>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</si>
  <si>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</si>
  <si>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</si>
  <si>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</si>
  <si>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</si>
  <si>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</si>
  <si>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</si>
  <si>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</si>
  <si>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</si>
  <si>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</si>
  <si>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</si>
  <si>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</si>
  <si>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</si>
  <si>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</si>
  <si>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</si>
  <si>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</si>
  <si>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</si>
  <si>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</si>
  <si>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</si>
  <si>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</si>
  <si>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</si>
  <si>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</si>
  <si>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</si>
  <si>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</si>
  <si>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</si>
  <si>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</si>
  <si>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</si>
  <si>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</si>
  <si>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</si>
  <si>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</si>
  <si>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</si>
  <si>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</si>
  <si>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</si>
  <si>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</si>
  <si>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</si>
  <si>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</si>
  <si>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</si>
  <si>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</si>
  <si>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</si>
  <si>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</si>
  <si>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</si>
  <si>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</si>
  <si>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</si>
  <si>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</si>
  <si>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</si>
  <si>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</si>
  <si>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</si>
  <si>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</si>
  <si>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</si>
  <si>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</si>
  <si>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</si>
  <si>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</si>
  <si>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</si>
  <si>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</si>
  <si>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</si>
  <si>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</si>
  <si>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</si>
  <si>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</si>
  <si>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</si>
  <si>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</si>
  <si>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</si>
  <si>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</si>
  <si>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</si>
  <si>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</si>
  <si>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</si>
  <si>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</si>
  <si>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</si>
  <si>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</si>
  <si>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</si>
  <si>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</si>
  <si>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</si>
  <si>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</si>
  <si>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</si>
  <si>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</si>
  <si>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</si>
  <si>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</si>
  <si>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</si>
  <si>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</si>
  <si>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</si>
  <si>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</si>
  <si>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</si>
  <si>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</si>
  <si>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</si>
  <si>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</si>
  <si>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</si>
  <si>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</si>
  <si>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</si>
  <si>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</si>
  <si>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</si>
  <si>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</si>
  <si>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</si>
  <si>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</si>
  <si>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</si>
  <si>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</si>
  <si>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</si>
  <si>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</si>
  <si>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</si>
  <si>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</si>
  <si>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</si>
  <si>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</si>
  <si>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</si>
  <si>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</si>
  <si>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</si>
  <si>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</si>
  <si>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</si>
  <si>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</si>
  <si>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</si>
  <si>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</si>
  <si>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</si>
  <si>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</si>
  <si>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</si>
  <si>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</si>
  <si>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</si>
  <si>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</si>
  <si>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</si>
  <si>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</si>
  <si>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</si>
  <si>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</si>
  <si>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</si>
  <si>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</si>
  <si>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</si>
  <si>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</si>
  <si>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</si>
  <si>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</si>
  <si>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</si>
  <si>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</si>
  <si>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</si>
  <si>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</si>
  <si>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</si>
  <si>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</si>
  <si>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</si>
  <si>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</si>
  <si>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</si>
  <si>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</si>
  <si>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</si>
  <si>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</si>
  <si>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</si>
  <si>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</si>
  <si>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</si>
  <si>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</si>
  <si>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</si>
  <si>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</si>
  <si>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</si>
  <si>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</si>
  <si>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</si>
  <si>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</si>
  <si>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</si>
  <si>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</si>
  <si>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</si>
  <si>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</si>
  <si>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</si>
  <si>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</si>
  <si>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</si>
  <si>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</si>
  <si>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</si>
  <si>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</si>
  <si>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</si>
  <si>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</si>
  <si>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</si>
  <si>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</si>
  <si>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</si>
  <si>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</si>
  <si>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</si>
  <si>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</si>
  <si>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</si>
  <si>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</si>
  <si>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</si>
  <si>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</si>
  <si>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</si>
  <si>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</si>
  <si>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</si>
  <si>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</si>
  <si>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</si>
  <si>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</si>
  <si>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</si>
  <si>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</si>
  <si>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</si>
  <si>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</si>
  <si>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</si>
  <si>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</si>
  <si>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</si>
  <si>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</si>
  <si>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</si>
  <si>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</si>
  <si>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</si>
  <si>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</si>
  <si>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</si>
  <si>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</si>
  <si>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</si>
  <si>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</si>
  <si>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</si>
  <si>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</si>
  <si>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</si>
  <si>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</si>
  <si>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</si>
  <si>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</si>
  <si>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</si>
  <si>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</si>
  <si>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</si>
  <si>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</si>
  <si>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</si>
  <si>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</si>
  <si>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</si>
  <si>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</si>
  <si>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</si>
  <si>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</si>
  <si>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</si>
  <si>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</si>
  <si>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</si>
  <si>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</si>
  <si>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</si>
  <si>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</si>
  <si>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</si>
  <si>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</si>
  <si>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</si>
  <si>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</si>
  <si>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</si>
  <si>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</si>
  <si>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</si>
  <si>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</si>
  <si>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</si>
  <si>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</si>
  <si>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</si>
  <si>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</si>
  <si>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</si>
  <si>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</si>
  <si>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</si>
  <si>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</si>
  <si>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</si>
  <si>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</si>
  <si>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</si>
  <si>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</si>
  <si>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</si>
  <si>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</si>
  <si>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</si>
  <si>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</si>
  <si>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</si>
  <si>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</si>
  <si>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</si>
  <si>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</si>
  <si>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</si>
  <si>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</si>
  <si>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</si>
  <si>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</si>
  <si>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</si>
  <si>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</si>
  <si>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</si>
  <si>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</si>
  <si>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</si>
  <si>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</si>
  <si>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</si>
  <si>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</si>
  <si>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</si>
  <si>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</si>
  <si>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</si>
  <si>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</si>
  <si>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</si>
  <si>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</si>
  <si>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</si>
  <si>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</si>
  <si>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</si>
  <si>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</si>
  <si>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</si>
  <si>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</si>
  <si>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</si>
  <si>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</si>
  <si>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</si>
  <si>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</si>
  <si>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</si>
  <si>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</si>
  <si>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</si>
  <si>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</si>
  <si>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</si>
  <si>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</si>
  <si>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</si>
  <si>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</si>
  <si>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</si>
  <si>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</si>
  <si>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</si>
  <si>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</si>
  <si>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</si>
  <si>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</si>
  <si>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</si>
  <si>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</si>
  <si>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</si>
  <si>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</si>
  <si>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</si>
  <si>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</si>
  <si>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</si>
  <si>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</si>
  <si>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</si>
  <si>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</si>
  <si>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</si>
  <si>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</si>
  <si>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</si>
  <si>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</si>
  <si>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</si>
  <si>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</si>
  <si>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</si>
  <si>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</si>
  <si>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</si>
  <si>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</si>
  <si>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</si>
  <si>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</si>
  <si>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</si>
  <si>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</si>
  <si>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</si>
  <si>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</si>
  <si>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</si>
  <si>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</si>
  <si>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</si>
  <si>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</si>
  <si>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</si>
  <si>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</si>
  <si>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</si>
  <si>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</si>
  <si>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</si>
  <si>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</si>
  <si>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</si>
  <si>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</si>
  <si>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</si>
  <si>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</si>
  <si>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</si>
  <si>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</si>
  <si>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</si>
  <si>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</si>
  <si>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</si>
  <si>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</si>
  <si>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</si>
  <si>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</si>
  <si>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</si>
  <si>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</si>
  <si>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</si>
  <si>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</si>
  <si>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</si>
  <si>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</si>
  <si>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</si>
  <si>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</si>
  <si>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</si>
  <si>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</si>
  <si>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</si>
  <si>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</si>
  <si>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</si>
  <si>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</si>
  <si>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</si>
  <si>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</si>
  <si>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</si>
  <si>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</si>
  <si>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</si>
  <si>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</si>
  <si>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</si>
  <si>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</si>
  <si>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</si>
  <si>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</si>
  <si>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</si>
  <si>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</si>
  <si>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</si>
  <si>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</si>
  <si>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</si>
  <si>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</si>
  <si>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</si>
  <si>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</si>
  <si>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</si>
  <si>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</si>
  <si>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</si>
  <si>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</si>
  <si>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</si>
  <si>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</si>
  <si>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</si>
  <si>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</si>
  <si>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</si>
  <si>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</si>
  <si>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</si>
  <si>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</si>
  <si>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</si>
  <si>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</si>
  <si>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</si>
  <si>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</si>
  <si>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</si>
  <si>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</si>
  <si>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</si>
  <si>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</si>
  <si>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</si>
  <si>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</si>
  <si>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</si>
  <si>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</si>
  <si>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</si>
  <si>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</si>
  <si>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</si>
  <si>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</si>
  <si>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</si>
  <si>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</si>
  <si>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</si>
  <si>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</si>
  <si>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</si>
  <si>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</si>
  <si>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</si>
  <si>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</si>
  <si>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</si>
  <si>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</si>
  <si>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</si>
  <si>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</si>
  <si>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</si>
  <si>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</si>
  <si>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</si>
  <si>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</si>
  <si>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</si>
  <si>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</si>
  <si>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</si>
  <si>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</si>
  <si>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</si>
  <si>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</si>
  <si>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</si>
  <si>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</si>
  <si>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</si>
  <si>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</si>
  <si>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</si>
  <si>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</si>
  <si>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</si>
  <si>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</si>
  <si>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</si>
  <si>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</si>
  <si>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</si>
  <si>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</si>
  <si>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</si>
  <si>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</si>
  <si>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</si>
  <si>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</si>
  <si>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</si>
  <si>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</si>
  <si>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</si>
  <si>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</si>
  <si>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</si>
  <si>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</si>
  <si>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</si>
  <si>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</si>
  <si>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</si>
  <si>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</si>
  <si>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</si>
  <si>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</si>
  <si>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</si>
  <si>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</si>
  <si>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</si>
  <si>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</si>
  <si>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</si>
  <si>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</si>
  <si>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</si>
  <si>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</si>
  <si>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</si>
  <si>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</si>
  <si>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</si>
  <si>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</si>
  <si>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</si>
  <si>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</si>
  <si>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</si>
  <si>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</si>
  <si>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</si>
  <si>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</si>
  <si>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</si>
  <si>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</si>
  <si>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</si>
  <si>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</si>
  <si>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</si>
  <si>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</si>
  <si>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</si>
  <si>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</si>
  <si>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</si>
  <si>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</si>
  <si>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</si>
  <si>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</si>
  <si>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</si>
  <si>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</si>
  <si>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</si>
  <si>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</si>
  <si>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</si>
  <si>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</si>
  <si>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</si>
  <si>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</si>
  <si>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</si>
  <si>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</si>
  <si>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</si>
  <si>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</si>
  <si>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</si>
  <si>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</si>
  <si>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</si>
  <si>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</si>
  <si>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</si>
  <si>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</si>
  <si>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</si>
  <si>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</si>
  <si>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</si>
  <si>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</si>
  <si>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</si>
  <si>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</si>
  <si>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</si>
  <si>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</si>
  <si>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</si>
  <si>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</si>
  <si>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</si>
  <si>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</si>
  <si>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</si>
  <si>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</si>
  <si>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</si>
  <si>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</si>
  <si>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</si>
  <si>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</si>
  <si>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</si>
  <si>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</si>
  <si>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</si>
  <si>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</si>
  <si>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</si>
  <si>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</si>
  <si>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</si>
  <si>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</si>
  <si>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</si>
  <si>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</si>
  <si>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</si>
  <si>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</si>
  <si>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</si>
  <si>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</si>
  <si>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</si>
  <si>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</si>
  <si>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</si>
  <si>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</si>
  <si>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</si>
  <si>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</si>
  <si>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</si>
  <si>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</si>
  <si>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</si>
  <si>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</si>
  <si>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</si>
  <si>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</si>
  <si>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</si>
  <si>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</si>
  <si>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</si>
  <si>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</si>
  <si>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</si>
  <si>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</si>
  <si>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</si>
  <si>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</si>
  <si>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</si>
  <si>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</si>
  <si>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</si>
  <si>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</si>
  <si>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</si>
  <si>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</si>
  <si>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</si>
  <si>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</si>
  <si>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</si>
  <si>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</si>
  <si>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</si>
  <si>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</si>
  <si>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</si>
  <si>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</si>
  <si>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</si>
  <si>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</si>
  <si>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</si>
  <si>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</si>
  <si>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</si>
  <si>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</si>
  <si>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</si>
  <si>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</si>
  <si>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</si>
  <si>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</si>
  <si>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</si>
  <si>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</si>
  <si>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</si>
  <si>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</si>
  <si>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</si>
  <si>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</si>
  <si>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</si>
  <si>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</si>
  <si>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</si>
  <si>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</si>
  <si>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</si>
  <si>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</si>
  <si>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</si>
  <si>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</si>
  <si>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</si>
  <si>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</si>
  <si>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</si>
  <si>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</si>
  <si>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</si>
  <si>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</si>
  <si>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</si>
  <si>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</si>
  <si>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</si>
  <si>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</si>
  <si>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</si>
  <si>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</si>
  <si>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</si>
  <si>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</si>
  <si>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</si>
  <si>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</si>
  <si>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</si>
  <si>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</si>
  <si>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</si>
  <si>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</si>
  <si>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</si>
  <si>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</si>
  <si>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</si>
  <si>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</si>
  <si>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</si>
  <si>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</si>
  <si>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</si>
  <si>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</si>
  <si>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</si>
  <si>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</si>
  <si>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</si>
  <si>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</si>
  <si>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</si>
  <si>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</si>
  <si>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</si>
  <si>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</si>
  <si>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</si>
  <si>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</si>
  <si>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</si>
  <si>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</si>
  <si>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</si>
  <si>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</si>
  <si>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</si>
  <si>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</si>
  <si>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</si>
  <si>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</si>
  <si>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</si>
  <si>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</si>
  <si>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</si>
  <si>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</si>
  <si>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</si>
  <si>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</si>
  <si>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</si>
  <si>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</si>
  <si>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</si>
  <si>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</si>
  <si>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</si>
  <si>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</si>
  <si>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</si>
  <si>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</si>
  <si>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</si>
  <si>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</si>
  <si>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</si>
  <si>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</si>
  <si>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</si>
  <si>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</si>
  <si>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</si>
  <si>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</si>
  <si>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</si>
  <si>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</si>
  <si>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</si>
  <si>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</si>
  <si>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</si>
  <si>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</si>
  <si>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</si>
  <si>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</si>
  <si>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</si>
  <si>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</si>
  <si>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</si>
  <si>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</si>
  <si>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</si>
  <si>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</si>
  <si>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</si>
  <si>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</si>
  <si>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</si>
  <si>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</si>
  <si>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</si>
  <si>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</si>
  <si>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</si>
  <si>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</si>
  <si>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</si>
  <si>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</si>
  <si>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</si>
  <si>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</si>
  <si>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</si>
  <si>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</si>
  <si>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</si>
  <si>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</si>
  <si>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</si>
  <si>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</si>
  <si>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</si>
  <si>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</si>
  <si>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</si>
  <si>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</si>
  <si>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</si>
  <si>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</si>
  <si>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</si>
  <si>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</si>
  <si>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</si>
  <si>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</si>
  <si>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</si>
  <si>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</si>
  <si>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</si>
  <si>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</si>
  <si>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</si>
  <si>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</si>
  <si>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</si>
  <si>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</si>
  <si>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</si>
  <si>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</si>
  <si>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</si>
  <si>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</si>
  <si>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</si>
  <si>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</si>
  <si>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</si>
  <si>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</si>
  <si>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</si>
  <si>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</si>
  <si>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</si>
  <si>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</si>
  <si>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</si>
  <si>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</si>
  <si>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</si>
  <si>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</si>
  <si>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</si>
  <si>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</si>
  <si>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</si>
  <si>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</si>
  <si>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</si>
  <si>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</si>
  <si>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</si>
  <si>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</si>
  <si>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</si>
  <si>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</si>
  <si>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</si>
  <si>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</si>
  <si>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</si>
  <si>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</si>
  <si>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</si>
  <si>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</si>
  <si>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</si>
  <si>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</si>
  <si>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</si>
  <si>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</si>
  <si>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</si>
  <si>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</si>
  <si>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</si>
  <si>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</si>
  <si>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</si>
  <si>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</si>
  <si>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</si>
  <si>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</si>
  <si>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</si>
  <si>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</si>
  <si>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</si>
  <si>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</si>
  <si>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</si>
  <si>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</si>
  <si>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</si>
  <si>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</si>
  <si>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</si>
  <si>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</si>
  <si>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</si>
  <si>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</si>
  <si>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</si>
  <si>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</si>
  <si>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</si>
  <si>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</si>
  <si>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</si>
  <si>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</si>
  <si>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</si>
  <si>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</si>
  <si>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</si>
  <si>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</si>
  <si>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</si>
  <si>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</si>
  <si>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</si>
  <si>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</si>
  <si>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</si>
  <si>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</si>
  <si>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</si>
  <si>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</si>
  <si>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</si>
  <si>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</si>
  <si>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</si>
  <si>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</si>
  <si>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</si>
  <si>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</si>
  <si>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</si>
  <si>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</si>
  <si>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</si>
  <si>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</si>
  <si>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</si>
  <si>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</si>
  <si>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</si>
  <si>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</si>
  <si>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</si>
  <si>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</si>
  <si>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</si>
  <si>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</si>
  <si>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</si>
  <si>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</si>
  <si>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</si>
  <si>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</si>
  <si>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</si>
  <si>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</si>
  <si>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</si>
  <si>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</si>
  <si>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</si>
  <si>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</si>
  <si>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</si>
  <si>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</si>
  <si>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</si>
  <si>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</si>
  <si>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</si>
  <si>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</si>
  <si>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</si>
  <si>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</si>
  <si>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</si>
  <si>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</si>
  <si>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</si>
  <si>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</si>
  <si>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</si>
  <si>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</si>
  <si>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</si>
  <si>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</si>
  <si>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</si>
  <si>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</si>
  <si>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</si>
  <si>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</si>
  <si>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</si>
  <si>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</si>
  <si>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</si>
  <si>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</si>
  <si>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</si>
  <si>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</si>
  <si>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</si>
  <si>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</si>
  <si>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</si>
  <si>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</si>
  <si>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</si>
  <si>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</si>
  <si>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</si>
  <si>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</si>
  <si>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</si>
  <si>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</si>
  <si>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</si>
  <si>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</si>
  <si>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</si>
  <si>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</si>
  <si>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</si>
  <si>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</si>
  <si>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</si>
  <si>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</si>
  <si>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</si>
  <si>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</si>
  <si>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</si>
  <si>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</si>
  <si>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</si>
  <si>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</si>
  <si>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</si>
  <si>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</si>
  <si>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</si>
  <si>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</si>
  <si>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</si>
  <si>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</si>
  <si>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</si>
  <si>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</si>
  <si>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</si>
  <si>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</si>
  <si>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</si>
  <si>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</si>
  <si>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</si>
  <si>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</si>
  <si>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</si>
  <si>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</si>
  <si>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</si>
  <si>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</si>
  <si>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</si>
  <si>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</si>
  <si>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</si>
  <si>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</si>
  <si>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</si>
  <si>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</si>
  <si>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</si>
  <si>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</si>
  <si>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</si>
  <si>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</si>
  <si>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</si>
  <si>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</si>
  <si>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</si>
  <si>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</si>
  <si>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</si>
  <si>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</si>
  <si>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</si>
  <si>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</si>
  <si>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</si>
  <si>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</si>
  <si>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</si>
  <si>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</si>
  <si>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</si>
  <si>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</si>
  <si>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</si>
  <si>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</si>
  <si>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</si>
  <si>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</si>
  <si>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</si>
  <si>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</si>
  <si>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</si>
  <si>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</si>
  <si>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</si>
  <si>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</si>
  <si>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</si>
  <si>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</si>
  <si>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</si>
  <si>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</si>
  <si>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</si>
  <si>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</si>
  <si>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</si>
  <si>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</si>
  <si>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</si>
  <si>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</si>
  <si>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</si>
  <si>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</si>
  <si>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</si>
  <si>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</si>
  <si>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</si>
  <si>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</si>
  <si>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</si>
  <si>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</si>
  <si>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</si>
  <si>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</si>
  <si>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</si>
  <si>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</si>
  <si>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</si>
  <si>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</si>
  <si>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</si>
  <si>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</si>
  <si>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</si>
  <si>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</si>
  <si>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</si>
  <si>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</si>
  <si>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</si>
  <si>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</si>
  <si>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</si>
  <si>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</si>
  <si>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</si>
  <si>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</si>
  <si>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</si>
  <si>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</si>
  <si>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</si>
  <si>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</si>
  <si>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</si>
  <si>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</si>
  <si>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</si>
  <si>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</si>
  <si>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</si>
  <si>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</si>
  <si>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</si>
  <si>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</si>
  <si>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</si>
  <si>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</si>
  <si>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</si>
  <si>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</si>
  <si>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</si>
  <si>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</si>
  <si>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</si>
  <si>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</si>
  <si>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</si>
  <si>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</si>
  <si>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</si>
  <si>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</si>
  <si>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</si>
  <si>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</si>
  <si>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</si>
  <si>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</si>
  <si>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</si>
  <si>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</si>
  <si>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</si>
  <si>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</si>
  <si>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</si>
  <si>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</si>
  <si>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</si>
  <si>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</si>
  <si>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</si>
  <si>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</si>
  <si>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</si>
  <si>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</si>
  <si>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</si>
  <si>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</si>
  <si>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</si>
  <si>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</si>
  <si>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</si>
  <si>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</si>
  <si>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</si>
  <si>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</si>
  <si>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</si>
  <si>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</si>
  <si>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</si>
  <si>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</si>
  <si>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</si>
  <si>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</si>
  <si>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</si>
  <si>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</si>
  <si>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</si>
  <si>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</si>
  <si>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</si>
  <si>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</si>
  <si>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</si>
  <si>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</si>
  <si>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</si>
  <si>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</si>
  <si>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</si>
  <si>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</si>
  <si>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</si>
  <si>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</si>
  <si>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</si>
  <si>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</si>
  <si>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</si>
  <si>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</si>
  <si>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</si>
  <si>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</si>
  <si>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</si>
  <si>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</si>
  <si>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</si>
  <si>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</si>
  <si>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</si>
  <si>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</si>
  <si>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</si>
  <si>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</si>
  <si>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</si>
  <si>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</si>
  <si>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</si>
  <si>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</si>
  <si>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</si>
  <si>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</si>
  <si>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</si>
  <si>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</si>
  <si>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</si>
  <si>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</si>
  <si>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</si>
  <si>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</si>
  <si>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</si>
  <si>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</si>
  <si>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</si>
  <si>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</si>
  <si>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</si>
  <si>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</si>
  <si>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</si>
  <si>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</si>
  <si>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</si>
  <si>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</si>
  <si>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</si>
  <si>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</si>
  <si>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</si>
  <si>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</si>
  <si>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</si>
  <si>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</si>
  <si>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</si>
  <si>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</si>
  <si>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</si>
  <si>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</si>
  <si>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</si>
  <si>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</si>
  <si>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</si>
  <si>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</si>
  <si>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</si>
  <si>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</si>
  <si>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</si>
  <si>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</si>
  <si>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</si>
  <si>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</si>
  <si>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</si>
  <si>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</si>
  <si>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</si>
  <si>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</si>
  <si>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</si>
  <si>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</si>
  <si>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</si>
  <si>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</si>
  <si>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</si>
  <si>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</si>
  <si>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</si>
  <si>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</si>
  <si>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</si>
  <si>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</si>
  <si>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</si>
  <si>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</si>
  <si>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</si>
  <si>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</si>
  <si>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</si>
  <si>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</si>
  <si>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</si>
  <si>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</si>
  <si>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</si>
  <si>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</si>
  <si>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</si>
  <si>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</si>
  <si>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</si>
  <si>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</si>
  <si>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</si>
  <si>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</si>
  <si>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</si>
  <si>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</si>
  <si>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</si>
  <si>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</si>
  <si>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</si>
  <si>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</si>
  <si>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</si>
  <si>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</si>
  <si>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</si>
  <si>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</si>
  <si>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</si>
  <si>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</si>
  <si>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</si>
  <si>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</si>
  <si>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</si>
  <si>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</si>
  <si>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</si>
  <si>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</si>
  <si>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</si>
  <si>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</si>
  <si>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</si>
  <si>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</si>
  <si>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</si>
  <si>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</si>
  <si>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</si>
  <si>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</si>
  <si>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</si>
  <si>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</si>
  <si>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</si>
  <si>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</si>
  <si>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</si>
  <si>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</si>
  <si>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</si>
  <si>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</si>
  <si>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</si>
  <si>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</si>
  <si>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</si>
  <si>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</si>
  <si>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</si>
  <si>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</si>
  <si>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</si>
  <si>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</si>
  <si>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</si>
  <si>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</si>
  <si>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</si>
  <si>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</si>
  <si>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</si>
  <si>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</si>
  <si>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</si>
  <si>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</si>
  <si>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</si>
  <si>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</si>
  <si>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</si>
  <si>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</si>
  <si>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</si>
  <si>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</si>
  <si>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</si>
  <si>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</si>
  <si>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</si>
  <si>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</si>
  <si>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</si>
  <si>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</si>
  <si>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</si>
  <si>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</si>
  <si>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</si>
  <si>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</si>
  <si>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</si>
  <si>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</si>
  <si>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</si>
  <si>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</si>
  <si>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</si>
  <si>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</si>
  <si>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</si>
  <si>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</si>
  <si>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</si>
  <si>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</si>
  <si>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</si>
  <si>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</si>
  <si>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</si>
  <si>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</si>
  <si>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</si>
  <si>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</si>
  <si>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</si>
  <si>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</si>
  <si>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</si>
  <si>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</si>
  <si>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</si>
  <si>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</si>
  <si>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</si>
  <si>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</si>
  <si>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</si>
  <si>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</si>
  <si>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</si>
  <si>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</si>
  <si>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</si>
  <si>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</si>
  <si>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</si>
  <si>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</si>
  <si>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</si>
  <si>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</si>
  <si>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</si>
  <si>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</si>
  <si>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</si>
  <si>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</si>
  <si>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</si>
  <si>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</si>
  <si>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</si>
  <si>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</si>
  <si>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</si>
  <si>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</si>
  <si>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</si>
  <si>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</si>
  <si>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</si>
  <si>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</si>
  <si>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</si>
  <si>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</si>
  <si>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</si>
  <si>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</si>
  <si>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</si>
  <si>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</si>
  <si>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</si>
  <si>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</si>
  <si>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</si>
  <si>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</si>
  <si>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</si>
  <si>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</si>
  <si>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</si>
  <si>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</si>
  <si>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</si>
  <si>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</si>
  <si>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</si>
  <si>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</si>
  <si>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</si>
  <si>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</si>
  <si>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</si>
  <si>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</si>
  <si>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</si>
  <si>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</si>
  <si>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</si>
  <si>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</si>
  <si>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</si>
  <si>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</si>
  <si>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</si>
  <si>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</si>
  <si>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</si>
  <si>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</si>
  <si>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</si>
  <si>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</si>
  <si>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</si>
  <si>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</si>
  <si>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</si>
  <si>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</si>
  <si>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</si>
  <si>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</si>
  <si>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</si>
  <si>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</si>
  <si>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</si>
  <si>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</si>
  <si>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</si>
  <si>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</si>
  <si>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</si>
  <si>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</si>
  <si>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</si>
  <si>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</si>
  <si>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</si>
  <si>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</si>
  <si>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</si>
  <si>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</si>
  <si>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</si>
  <si>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</si>
  <si>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</si>
  <si>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</si>
  <si>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</si>
  <si>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</si>
  <si>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</si>
  <si>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</si>
  <si>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</si>
  <si>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</si>
  <si>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</si>
  <si>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</si>
  <si>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</si>
  <si>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</si>
  <si>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</si>
  <si>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</si>
  <si>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</si>
  <si>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</si>
  <si>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</si>
  <si>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</si>
  <si>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</si>
  <si>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</si>
  <si>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</si>
  <si>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</si>
  <si>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</si>
  <si>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</si>
  <si>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</si>
  <si>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</si>
  <si>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</si>
  <si>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</si>
  <si>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</si>
  <si>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</si>
  <si>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</si>
  <si>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</si>
  <si>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</si>
  <si>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</si>
  <si>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</si>
  <si>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</si>
  <si>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</si>
  <si>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</si>
  <si>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</si>
  <si>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</si>
  <si>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</si>
  <si>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</si>
  <si>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</si>
  <si>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</si>
  <si>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</si>
  <si>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</si>
  <si>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</si>
  <si>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</si>
  <si>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</si>
  <si>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</si>
  <si>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</si>
  <si>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</si>
  <si>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</si>
  <si>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</si>
  <si>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</si>
  <si>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</si>
  <si>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</si>
  <si>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</si>
  <si>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</si>
  <si>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</si>
  <si>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</si>
  <si>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</si>
  <si>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</si>
  <si>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</si>
  <si>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</si>
  <si>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</si>
  <si>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</si>
  <si>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</si>
  <si>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</si>
  <si>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</si>
  <si>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</si>
  <si>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</si>
  <si>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</si>
  <si>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</si>
  <si>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</si>
  <si>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</si>
  <si>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</si>
  <si>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</si>
  <si>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</si>
  <si>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</si>
  <si>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</si>
  <si>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</si>
  <si>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</si>
  <si>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</si>
  <si>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</si>
  <si>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</si>
  <si>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</si>
  <si>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</si>
  <si>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</si>
  <si>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</si>
  <si>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</si>
  <si>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</si>
  <si>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</si>
  <si>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</si>
  <si>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</si>
  <si>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</si>
  <si>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</si>
  <si>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</si>
  <si>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</si>
  <si>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</si>
  <si>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</si>
  <si>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</si>
  <si>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</si>
  <si>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</si>
  <si>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</si>
  <si>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</si>
  <si>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</si>
  <si>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</si>
  <si>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</si>
  <si>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</si>
  <si>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</si>
  <si>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</si>
  <si>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</si>
  <si>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</si>
  <si>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</si>
  <si>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</si>
  <si>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</si>
  <si>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</si>
  <si>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</si>
  <si>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</si>
  <si>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</si>
  <si>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</si>
  <si>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</si>
  <si>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</si>
  <si>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</si>
  <si>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</si>
  <si>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</si>
  <si>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</si>
  <si>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</si>
  <si>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</si>
  <si>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</si>
  <si>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</si>
  <si>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</si>
  <si>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</si>
  <si>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</si>
  <si>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</si>
  <si>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</si>
  <si>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</si>
  <si>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</si>
  <si>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</si>
  <si>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</si>
  <si>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</si>
  <si>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</si>
  <si>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</si>
  <si>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</si>
  <si>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</si>
  <si>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</si>
  <si>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</si>
  <si>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</si>
  <si>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</si>
  <si>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</si>
  <si>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</si>
  <si>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</si>
  <si>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</si>
  <si>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</si>
  <si>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</si>
  <si>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</si>
  <si>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</si>
  <si>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</si>
  <si>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</si>
  <si>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</si>
  <si>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</si>
  <si>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</si>
  <si>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</si>
  <si>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</si>
  <si>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</si>
  <si>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</si>
  <si>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</si>
  <si>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</si>
  <si>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</si>
  <si>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</si>
  <si>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</si>
  <si>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</si>
  <si>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</si>
  <si>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</si>
  <si>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</si>
  <si>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</si>
  <si>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</si>
  <si>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</si>
  <si>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</si>
  <si>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</si>
  <si>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</si>
  <si>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</si>
  <si>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</si>
  <si>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</si>
  <si>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</si>
  <si>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</si>
  <si>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</si>
  <si>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</si>
  <si>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</si>
  <si>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</si>
  <si>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</si>
  <si>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</si>
  <si>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</si>
  <si>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</si>
  <si>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</si>
  <si>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</si>
  <si>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</si>
  <si>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</si>
  <si>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</si>
  <si>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</si>
  <si>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</si>
  <si>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</si>
  <si>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</si>
  <si>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</si>
  <si>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</si>
  <si>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</si>
  <si>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</si>
  <si>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</si>
  <si>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</si>
  <si>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</si>
  <si>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</si>
  <si>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</si>
  <si>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</si>
  <si>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</si>
  <si>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</si>
  <si>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</si>
  <si>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</si>
  <si>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</si>
  <si>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</si>
  <si>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</si>
  <si>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</si>
  <si>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</si>
  <si>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</si>
  <si>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</si>
  <si>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</si>
  <si>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</si>
  <si>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</si>
  <si>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</si>
  <si>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</si>
  <si>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</si>
  <si>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</si>
  <si>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</si>
  <si>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</si>
  <si>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</si>
  <si>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</si>
  <si>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</si>
  <si>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</si>
  <si>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</si>
  <si>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</si>
  <si>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</si>
  <si>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</si>
  <si>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</si>
  <si>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</si>
  <si>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</si>
  <si>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</si>
  <si>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</si>
  <si>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</si>
  <si>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</si>
  <si>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</si>
  <si>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</si>
  <si>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</si>
  <si>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</si>
  <si>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</si>
  <si>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</si>
  <si>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</si>
  <si>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</si>
  <si>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</si>
  <si>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</si>
  <si>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</si>
  <si>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</si>
  <si>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</si>
  <si>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</si>
  <si>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</si>
  <si>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</si>
  <si>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</si>
  <si>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</si>
  <si>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</si>
  <si>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</si>
  <si>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</si>
  <si>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</si>
  <si>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</si>
  <si>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</si>
  <si>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</si>
  <si>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</si>
  <si>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</si>
  <si>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</si>
  <si>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</si>
  <si>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</si>
  <si>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</si>
  <si>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</si>
  <si>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</si>
  <si>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</si>
  <si>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</si>
  <si>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</si>
  <si>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</si>
  <si>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</si>
  <si>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</si>
  <si>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</si>
  <si>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</si>
  <si>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</si>
  <si>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</si>
  <si>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</si>
  <si>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</si>
  <si>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</si>
  <si>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</si>
  <si>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</si>
  <si>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</si>
  <si>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</si>
  <si>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</si>
  <si>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</si>
  <si>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</si>
  <si>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</si>
  <si>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</si>
  <si>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</si>
  <si>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</si>
  <si>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</si>
  <si>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</si>
  <si>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</si>
  <si>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</si>
  <si>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</si>
  <si>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</si>
  <si>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</si>
  <si>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</si>
  <si>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</si>
  <si>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</si>
  <si>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</si>
  <si>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</si>
  <si>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</si>
  <si>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</si>
  <si>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</si>
  <si>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</si>
  <si>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</si>
  <si>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</si>
  <si>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</si>
  <si>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</si>
  <si>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</si>
  <si>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</si>
  <si>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</si>
  <si>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</si>
  <si>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</si>
  <si>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</si>
  <si>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</si>
  <si>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</si>
  <si>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</si>
  <si>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</si>
  <si>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</si>
  <si>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</si>
  <si>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</si>
  <si>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</si>
  <si>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</si>
  <si>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</si>
  <si>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</si>
  <si>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</si>
  <si>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</si>
  <si>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</si>
  <si>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</si>
  <si>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</si>
  <si>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</si>
  <si>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</si>
  <si>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</si>
  <si>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</si>
  <si>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</si>
  <si>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</si>
  <si>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</si>
  <si>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</si>
  <si>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</si>
  <si>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</si>
  <si>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</si>
  <si>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</si>
  <si>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</si>
  <si>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</si>
  <si>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</si>
  <si>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</si>
  <si>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</si>
  <si>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</si>
  <si>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</si>
  <si>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</si>
  <si>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</si>
  <si>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</si>
  <si>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</si>
  <si>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</si>
  <si>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</si>
  <si>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</si>
  <si>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</si>
  <si>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</si>
  <si>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</si>
  <si>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</si>
  <si>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</si>
  <si>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</si>
  <si>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</si>
  <si>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</si>
  <si>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</si>
  <si>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</si>
  <si>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</si>
  <si>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</si>
  <si>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</si>
  <si>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</si>
  <si>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</si>
  <si>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</si>
  <si>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</si>
  <si>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</si>
  <si>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</si>
  <si>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</si>
  <si>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</si>
  <si>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</si>
  <si>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</si>
  <si>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</si>
  <si>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</si>
  <si>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</si>
  <si>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</si>
  <si>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</si>
  <si>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</si>
  <si>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</si>
  <si>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</si>
  <si>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</si>
  <si>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</si>
  <si>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</si>
  <si>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</si>
  <si>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</si>
  <si>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</si>
  <si>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</si>
  <si>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</si>
  <si>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</si>
  <si>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</si>
  <si>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</si>
  <si>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</si>
  <si>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</si>
  <si>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</si>
  <si>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</si>
  <si>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</si>
  <si>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</si>
  <si>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</si>
  <si>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</si>
  <si>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</si>
  <si>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</si>
  <si>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</si>
  <si>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</si>
  <si>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</si>
  <si>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</si>
  <si>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</si>
  <si>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</si>
  <si>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</si>
  <si>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</si>
  <si>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</si>
  <si>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</si>
  <si>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</si>
  <si>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</si>
  <si>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</si>
  <si>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</si>
  <si>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</si>
  <si>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</si>
  <si>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</si>
  <si>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</si>
  <si>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</si>
  <si>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</si>
  <si>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</si>
  <si>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</si>
  <si>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</si>
  <si>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</si>
  <si>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</si>
  <si>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</si>
  <si>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</si>
  <si>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</si>
  <si>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</si>
  <si>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</si>
  <si>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</si>
  <si>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</si>
  <si>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</si>
  <si>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</si>
  <si>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</si>
  <si>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</si>
  <si>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</si>
  <si>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</si>
  <si>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</si>
  <si>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</si>
  <si>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</si>
  <si>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</si>
  <si>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</si>
  <si>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</si>
  <si>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</si>
  <si>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</si>
  <si>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</si>
  <si>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</si>
  <si>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</si>
  <si>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</si>
  <si>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</si>
  <si>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</si>
  <si>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</si>
  <si>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</si>
  <si>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</si>
  <si>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</si>
  <si>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</si>
  <si>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</si>
  <si>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</si>
  <si>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</si>
  <si>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</si>
  <si>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</si>
  <si>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</si>
  <si>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</si>
  <si>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</si>
  <si>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</si>
  <si>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</si>
  <si>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</si>
  <si>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</si>
  <si>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</si>
  <si>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</si>
  <si>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</si>
  <si>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</si>
  <si>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</si>
  <si>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</si>
  <si>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</si>
  <si>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</si>
  <si>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</si>
  <si>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</si>
  <si>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</si>
  <si>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</si>
  <si>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</si>
  <si>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</si>
  <si>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</si>
  <si>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</si>
  <si>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</si>
  <si>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</si>
  <si>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</si>
  <si>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</si>
  <si>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</si>
  <si>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</si>
  <si>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</si>
  <si>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</si>
  <si>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</si>
  <si>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</si>
  <si>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</si>
  <si>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</si>
  <si>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</si>
  <si>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</si>
  <si>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</si>
  <si>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</si>
  <si>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</si>
  <si>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</si>
  <si>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</si>
  <si>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</si>
  <si>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</si>
  <si>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</si>
  <si>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</si>
  <si>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</si>
  <si>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</si>
  <si>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</si>
  <si>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</si>
  <si>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</si>
  <si>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</si>
  <si>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</si>
  <si>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</si>
  <si>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</si>
  <si>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</si>
  <si>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</si>
  <si>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</si>
  <si>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</si>
  <si>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</si>
  <si>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</si>
  <si>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</si>
  <si>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</si>
  <si>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</si>
  <si>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</si>
  <si>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</si>
  <si>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</si>
  <si>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</si>
  <si>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</si>
  <si>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</si>
  <si>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</si>
  <si>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</si>
  <si>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</si>
  <si>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</si>
  <si>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</si>
  <si>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</si>
  <si>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</si>
  <si>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</si>
  <si>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</si>
  <si>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</si>
  <si>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</si>
  <si>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</si>
  <si>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</si>
  <si>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</si>
  <si>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</si>
  <si>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</si>
  <si>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</si>
  <si>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</si>
  <si>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</si>
  <si>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</si>
  <si>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</si>
  <si>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</si>
  <si>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</si>
  <si>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</si>
  <si>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</si>
  <si>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</si>
  <si>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</si>
  <si>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</si>
  <si>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</si>
  <si>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</si>
  <si>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</si>
  <si>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</si>
  <si>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</si>
  <si>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</si>
  <si>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</si>
  <si>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</si>
  <si>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</si>
  <si>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</si>
  <si>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</si>
  <si>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</si>
  <si>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</si>
  <si>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</si>
  <si>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</si>
  <si>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</si>
  <si>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</si>
  <si>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</si>
  <si>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</si>
  <si>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</si>
  <si>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</si>
  <si>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</si>
  <si>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</si>
  <si>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</si>
  <si>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</si>
  <si>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</si>
  <si>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</si>
  <si>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</si>
  <si>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</si>
  <si>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</si>
  <si>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</si>
  <si>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</si>
  <si>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</si>
  <si>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</si>
  <si>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</si>
  <si>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</si>
  <si>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</si>
  <si>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</si>
  <si>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</si>
  <si>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</si>
  <si>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</si>
  <si>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</si>
  <si>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</si>
  <si>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</si>
  <si>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</si>
  <si>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</si>
  <si>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</si>
  <si>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</si>
  <si>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</si>
  <si>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</si>
  <si>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</si>
  <si>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</si>
  <si>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</si>
  <si>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</si>
  <si>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</si>
  <si>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</si>
  <si>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</si>
  <si>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</si>
  <si>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</si>
  <si>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</si>
  <si>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</si>
  <si>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</si>
  <si>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</si>
  <si>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</si>
  <si>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</si>
  <si>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</si>
  <si>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</si>
  <si>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</si>
  <si>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</si>
  <si>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</si>
  <si>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</si>
  <si>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</si>
  <si>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</si>
  <si>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</si>
  <si>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</si>
  <si>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</si>
  <si>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</si>
  <si>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</si>
  <si>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</si>
  <si>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</si>
  <si>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</si>
  <si>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</si>
  <si>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</si>
  <si>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</si>
  <si>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</si>
  <si>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</si>
  <si>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</si>
  <si>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</si>
  <si>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</si>
  <si>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</si>
  <si>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</si>
  <si>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</si>
  <si>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</si>
  <si>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</si>
  <si>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</si>
  <si>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</si>
  <si>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</si>
  <si>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</si>
  <si>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</si>
  <si>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</si>
  <si>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</si>
  <si>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</si>
  <si>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</si>
  <si>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</si>
  <si>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</si>
  <si>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</si>
  <si>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</si>
  <si>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</si>
  <si>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</si>
  <si>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</si>
  <si>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</si>
  <si>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</si>
  <si>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</si>
  <si>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</si>
  <si>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</si>
  <si>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</si>
  <si>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</si>
  <si>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</si>
  <si>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</si>
  <si>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</si>
  <si>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</si>
  <si>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</si>
  <si>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</si>
  <si>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</si>
  <si>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</si>
  <si>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</si>
  <si>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</si>
  <si>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</si>
  <si>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</si>
  <si>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</si>
  <si>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</si>
  <si>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</si>
  <si>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</si>
  <si>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</si>
  <si>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</si>
  <si>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</si>
  <si>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</si>
  <si>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</si>
  <si>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</si>
  <si>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</si>
  <si>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</si>
  <si>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</si>
  <si>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</si>
  <si>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</si>
  <si>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</si>
  <si>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</si>
  <si>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</si>
  <si>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</si>
  <si>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</si>
  <si>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</si>
  <si>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</si>
  <si>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</si>
  <si>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</si>
  <si>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</si>
  <si>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</si>
  <si>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</si>
  <si>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</si>
  <si>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</si>
  <si>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</si>
  <si>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</si>
  <si>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</si>
  <si>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</si>
  <si>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</si>
  <si>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</si>
  <si>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</si>
  <si>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</si>
  <si>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</si>
  <si>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</si>
  <si>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</si>
  <si>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</si>
  <si>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</si>
  <si>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</si>
  <si>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</si>
  <si>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</si>
  <si>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</si>
  <si>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</si>
  <si>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</si>
  <si>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</si>
  <si>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</si>
  <si>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</si>
  <si>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</si>
  <si>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</si>
  <si>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</si>
  <si>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</si>
  <si>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</si>
  <si>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</si>
  <si>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</si>
  <si>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</si>
  <si>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</si>
  <si>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</si>
  <si>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</si>
  <si>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</si>
  <si>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</si>
  <si>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</si>
  <si>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</si>
  <si>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</si>
  <si>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</si>
  <si>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</si>
  <si>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</si>
  <si>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</si>
  <si>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</si>
  <si>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</si>
  <si>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</si>
  <si>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</si>
  <si>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</si>
  <si>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</si>
  <si>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</si>
  <si>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</si>
  <si>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</si>
  <si>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</si>
  <si>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</si>
  <si>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</si>
  <si>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</si>
  <si>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</si>
  <si>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</si>
  <si>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</si>
  <si>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</si>
  <si>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</si>
  <si>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</si>
  <si>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</si>
  <si>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</si>
  <si>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</si>
  <si>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</si>
  <si>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</si>
  <si>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</si>
  <si>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</si>
  <si>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</si>
  <si>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</si>
  <si>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</si>
  <si>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</si>
  <si>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</si>
  <si>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</si>
  <si>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</si>
  <si>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</si>
  <si>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</si>
  <si>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</si>
  <si>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</si>
  <si>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</si>
  <si>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</si>
  <si>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</si>
  <si>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</si>
  <si>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</si>
  <si>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</si>
  <si>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</si>
  <si>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</si>
  <si>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</si>
  <si>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</si>
  <si>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</si>
  <si>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</si>
  <si>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</si>
  <si>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</si>
  <si>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</si>
  <si>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</si>
  <si>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</si>
  <si>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</si>
  <si>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</si>
  <si>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</si>
  <si>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</si>
  <si>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</si>
  <si>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</si>
  <si>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</si>
  <si>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</si>
  <si>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</si>
  <si>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</si>
  <si>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</si>
  <si>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</si>
  <si>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</si>
  <si>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</si>
  <si>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</si>
  <si>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</si>
  <si>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</si>
  <si>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</si>
  <si>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</si>
  <si>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</si>
  <si>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</si>
  <si>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</si>
  <si>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</si>
  <si>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</si>
  <si>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</si>
  <si>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</si>
  <si>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</si>
  <si>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</si>
  <si>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</si>
  <si>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</si>
  <si>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</si>
  <si>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</si>
  <si>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</si>
  <si>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</si>
  <si>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</si>
  <si>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</si>
  <si>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</si>
  <si>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</si>
  <si>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</si>
  <si>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</si>
  <si>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</si>
  <si>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</si>
  <si>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</si>
  <si>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</si>
  <si>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</si>
  <si>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</si>
  <si>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</si>
  <si>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</si>
  <si>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</si>
  <si>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</si>
  <si>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</si>
  <si>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</si>
  <si>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</si>
  <si>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</si>
  <si>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</si>
  <si>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</si>
  <si>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</si>
  <si>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</si>
  <si>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</si>
  <si>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</si>
  <si>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</si>
  <si>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</si>
  <si>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</si>
  <si>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</si>
  <si>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</si>
  <si>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</si>
  <si>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</si>
  <si>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</si>
  <si>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</si>
  <si>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</si>
  <si>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</si>
  <si>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</si>
  <si>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</si>
  <si>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</si>
  <si>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</si>
  <si>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</si>
  <si>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</si>
  <si>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</si>
  <si>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</si>
  <si>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</si>
  <si>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</si>
  <si>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</si>
  <si>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</si>
  <si>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</si>
  <si>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</si>
  <si>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</si>
  <si>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</si>
  <si>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</si>
  <si>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</si>
  <si>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</si>
  <si>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</si>
  <si>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</si>
  <si>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</si>
  <si>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</si>
  <si>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</si>
  <si>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</si>
  <si>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</si>
  <si>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</si>
  <si>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</si>
  <si>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</si>
  <si>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</si>
  <si>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</si>
  <si>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</si>
  <si>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</si>
  <si>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</si>
  <si>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</si>
  <si>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</si>
  <si>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</si>
  <si>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</si>
  <si>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</si>
  <si>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</si>
  <si>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</si>
  <si>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</si>
  <si>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</si>
  <si>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</si>
  <si>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</si>
  <si>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</si>
  <si>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</si>
  <si>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</si>
  <si>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</si>
  <si>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</si>
  <si>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</si>
  <si>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</si>
  <si>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</si>
  <si>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</si>
  <si>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</si>
  <si>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</si>
  <si>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</si>
  <si>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</si>
  <si>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</si>
  <si>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</si>
  <si>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</si>
  <si>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</si>
  <si>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</si>
  <si>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</si>
  <si>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</si>
  <si>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</si>
  <si>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</si>
  <si>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</si>
  <si>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</si>
  <si>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</si>
  <si>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</si>
  <si>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</si>
  <si>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</si>
  <si>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</si>
  <si>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</si>
  <si>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</si>
  <si>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</si>
  <si>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</si>
  <si>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</si>
  <si>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</si>
  <si>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</si>
  <si>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</si>
  <si>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</si>
  <si>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</si>
  <si>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</si>
  <si>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</si>
  <si>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</si>
  <si>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</si>
  <si>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</si>
  <si>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</si>
  <si>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</si>
  <si>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</si>
  <si>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</si>
  <si>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</si>
  <si>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</si>
  <si>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</si>
  <si>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</si>
  <si>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</si>
  <si>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</si>
  <si>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</si>
  <si>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</si>
  <si>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</si>
  <si>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</si>
  <si>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</si>
  <si>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</si>
  <si>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</si>
  <si>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</si>
  <si>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</si>
  <si>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</si>
  <si>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</si>
  <si>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</si>
  <si>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</si>
  <si>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</si>
  <si>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</si>
  <si>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</si>
  <si>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</si>
  <si>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</si>
  <si>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</si>
  <si>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</si>
  <si>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</si>
  <si>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</si>
  <si>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</si>
  <si>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</si>
  <si>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</si>
  <si>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</si>
  <si>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</si>
  <si>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</si>
  <si>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</si>
  <si>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</si>
  <si>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</si>
  <si>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</si>
  <si>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</si>
  <si>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</si>
  <si>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</si>
  <si>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</si>
  <si>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</si>
  <si>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</si>
  <si>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</si>
  <si>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</si>
  <si>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</si>
  <si>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</si>
  <si>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</si>
  <si>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</si>
  <si>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</si>
  <si>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</si>
  <si>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</si>
  <si>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</si>
  <si>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</si>
  <si>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</si>
  <si>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</si>
  <si>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</si>
  <si>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</si>
  <si>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</si>
  <si>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</si>
  <si>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</si>
  <si>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</si>
  <si>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</si>
  <si>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</si>
  <si>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</si>
  <si>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</si>
  <si>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</si>
  <si>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</si>
  <si>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</si>
  <si>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</si>
  <si>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</si>
  <si>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</si>
  <si>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</si>
  <si>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</si>
  <si>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</si>
  <si>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</si>
  <si>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</si>
  <si>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</si>
  <si>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</si>
  <si>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</si>
  <si>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</si>
  <si>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</si>
  <si>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</si>
  <si>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</si>
  <si>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</si>
  <si>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</si>
  <si>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</si>
  <si>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</si>
  <si>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</si>
  <si>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</si>
  <si>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</si>
  <si>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</si>
  <si>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</si>
  <si>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</si>
  <si>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</si>
  <si>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</si>
  <si>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</si>
  <si>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</si>
  <si>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</si>
  <si>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</si>
  <si>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</si>
  <si>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</si>
  <si>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</si>
  <si>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</si>
  <si>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</si>
  <si>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</si>
  <si>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</si>
  <si>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</si>
  <si>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</si>
  <si>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</si>
  <si>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</si>
  <si>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</si>
  <si>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</si>
  <si>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</si>
  <si>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</si>
  <si>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</si>
  <si>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</si>
  <si>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</si>
  <si>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</si>
  <si>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</si>
  <si>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</si>
  <si>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</si>
  <si>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</si>
  <si>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</si>
  <si>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</si>
  <si>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</si>
  <si>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</si>
  <si>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</si>
  <si>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</si>
  <si>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</si>
  <si>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</si>
  <si>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</si>
  <si>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</si>
  <si>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</si>
  <si>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</si>
  <si>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</si>
  <si>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</si>
  <si>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</si>
  <si>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</si>
  <si>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</si>
  <si>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</si>
  <si>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</si>
  <si>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</si>
  <si>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</si>
  <si>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</si>
  <si>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</si>
  <si>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</si>
  <si>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</si>
  <si>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</si>
  <si>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</si>
  <si>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</si>
  <si>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</si>
  <si>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</si>
  <si>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</si>
  <si>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</si>
  <si>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</si>
  <si>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</si>
  <si>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</si>
  <si>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</si>
  <si>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</si>
  <si>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</si>
  <si>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</si>
  <si>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</si>
  <si>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</si>
  <si>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</si>
  <si>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</si>
  <si>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</si>
  <si>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</si>
  <si>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</si>
  <si>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</si>
  <si>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</si>
  <si>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</si>
  <si>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</si>
  <si>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</si>
  <si>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</si>
  <si>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</si>
  <si>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</si>
  <si>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</si>
  <si>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</si>
  <si>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</si>
  <si>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</si>
  <si>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</si>
  <si>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</si>
  <si>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</si>
  <si>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</si>
  <si>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</si>
  <si>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</si>
  <si>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</si>
  <si>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</si>
  <si>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</si>
  <si>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</si>
  <si>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</si>
  <si>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</si>
  <si>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</si>
  <si>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</si>
  <si>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</si>
  <si>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</si>
  <si>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</si>
  <si>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</si>
  <si>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</si>
  <si>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</si>
  <si>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</si>
  <si>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</si>
  <si>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</si>
  <si>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</si>
  <si>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</si>
  <si>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</si>
  <si>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</si>
  <si>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</si>
  <si>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</si>
  <si>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</si>
  <si>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</si>
  <si>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</si>
  <si>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</si>
  <si>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</si>
  <si>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</si>
  <si>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</si>
  <si>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</si>
  <si>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</si>
  <si>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</si>
  <si>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</si>
  <si>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</si>
  <si>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</si>
  <si>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</si>
  <si>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</si>
  <si>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</si>
  <si>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</si>
  <si>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</si>
  <si>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</si>
  <si>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</si>
  <si>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</si>
  <si>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</si>
  <si>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</si>
  <si>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</si>
  <si>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</si>
  <si>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</si>
  <si>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</si>
  <si>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</si>
  <si>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</si>
  <si>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</si>
  <si>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</si>
  <si>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</si>
  <si>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</si>
  <si>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</si>
  <si>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</si>
  <si>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</si>
  <si>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</si>
  <si>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</si>
  <si>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</si>
  <si>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</si>
  <si>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</si>
  <si>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</si>
  <si>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</si>
  <si>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</si>
  <si>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</si>
  <si>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</si>
  <si>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</si>
  <si>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</si>
  <si>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</si>
  <si>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</si>
  <si>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</si>
  <si>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</si>
  <si>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</si>
  <si>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</si>
  <si>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</si>
  <si>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</si>
  <si>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</si>
  <si>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</si>
  <si>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</si>
  <si>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</si>
  <si>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</si>
  <si>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</si>
  <si>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</si>
  <si>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</si>
  <si>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</si>
  <si>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</si>
  <si>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</si>
  <si>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</si>
  <si>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</si>
  <si>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</si>
  <si>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</si>
  <si>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</si>
  <si>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</si>
  <si>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</si>
  <si>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</si>
  <si>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</si>
  <si>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</si>
  <si>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</si>
  <si>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</si>
  <si>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</si>
  <si>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</si>
  <si>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</si>
  <si>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</si>
  <si>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</si>
  <si>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</si>
  <si>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</si>
  <si>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</si>
  <si>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</si>
  <si>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</si>
  <si>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</si>
  <si>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</si>
  <si>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</si>
  <si>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</si>
  <si>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</si>
  <si>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</si>
  <si>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</si>
  <si>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</si>
  <si>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</si>
  <si>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</si>
  <si>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</si>
  <si>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</si>
  <si>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</si>
  <si>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</si>
  <si>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</si>
  <si>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</si>
  <si>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</si>
  <si>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</si>
  <si>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</si>
  <si>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</si>
  <si>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</si>
  <si>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</si>
  <si>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</si>
  <si>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</si>
  <si>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</si>
  <si>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</si>
  <si>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</si>
  <si>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</si>
  <si>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</si>
  <si>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</si>
  <si>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</si>
  <si>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</si>
  <si>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</si>
  <si>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</si>
  <si>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</si>
  <si>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</si>
  <si>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</si>
  <si>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</si>
  <si>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</si>
  <si>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</si>
  <si>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</si>
  <si>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</si>
  <si>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</si>
  <si>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</si>
  <si>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</si>
  <si>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</si>
  <si>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</si>
  <si>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</si>
  <si>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</si>
  <si>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</si>
  <si>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</si>
  <si>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</si>
  <si>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</si>
  <si>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</si>
  <si>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</si>
  <si>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</si>
  <si>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</si>
  <si>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</si>
  <si>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</si>
  <si>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</si>
  <si>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</si>
  <si>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</si>
  <si>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</si>
  <si>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</si>
  <si>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</si>
  <si>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</si>
  <si>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</si>
  <si>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</si>
  <si>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</si>
  <si>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</si>
  <si>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</si>
  <si>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</si>
  <si>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</si>
  <si>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</si>
  <si>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</si>
  <si>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</si>
  <si>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</si>
  <si>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</si>
  <si>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</si>
  <si>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</si>
  <si>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</si>
  <si>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</si>
  <si>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</si>
  <si>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</si>
  <si>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</si>
  <si>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</si>
  <si>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</si>
  <si>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</si>
  <si>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</si>
  <si>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</si>
  <si>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</si>
  <si>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</si>
  <si>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</si>
  <si>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</si>
  <si>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</si>
  <si>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</si>
  <si>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</si>
  <si>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</si>
  <si>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</si>
  <si>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</si>
  <si>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</si>
  <si>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</si>
  <si>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</si>
  <si>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</si>
  <si>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</si>
  <si>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</si>
  <si>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</si>
  <si>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</si>
  <si>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</si>
  <si>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</si>
  <si>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</si>
  <si>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</si>
  <si>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</si>
  <si>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</si>
  <si>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</si>
  <si>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</si>
  <si>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</si>
  <si>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</si>
  <si>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</si>
  <si>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</si>
  <si>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</si>
  <si>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</si>
  <si>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</si>
  <si>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</si>
  <si>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</si>
  <si>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</si>
  <si>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</si>
  <si>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</si>
  <si>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</si>
  <si>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</si>
  <si>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</si>
  <si>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</si>
  <si>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</si>
  <si>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</si>
  <si>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</si>
  <si>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</si>
  <si>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</si>
  <si>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</si>
  <si>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</si>
  <si>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</si>
  <si>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</si>
  <si>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</si>
  <si>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</si>
  <si>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</si>
  <si>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</si>
  <si>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</si>
  <si>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</si>
  <si>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</si>
  <si>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</si>
  <si>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</si>
  <si>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</si>
  <si>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</si>
  <si>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</si>
  <si>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</si>
  <si>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</si>
  <si>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</si>
  <si>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</si>
  <si>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</si>
  <si>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</si>
  <si>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</si>
  <si>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</si>
  <si>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</si>
  <si>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</si>
  <si>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</si>
  <si>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</si>
  <si>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</si>
  <si>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</si>
  <si>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</si>
  <si>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</si>
  <si>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</si>
  <si>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</si>
  <si>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</si>
  <si>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</si>
  <si>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</si>
  <si>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</si>
  <si>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</si>
  <si>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</si>
  <si>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</si>
  <si>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</si>
  <si>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</si>
  <si>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</si>
  <si>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</si>
  <si>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</si>
  <si>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</si>
  <si>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</si>
  <si>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</si>
  <si>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</si>
  <si>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</si>
  <si>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</si>
  <si>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</si>
  <si>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</si>
  <si>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</si>
  <si>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</si>
  <si>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</si>
  <si>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</si>
  <si>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</si>
  <si>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</si>
  <si>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</si>
  <si>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</si>
  <si>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</si>
  <si>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</si>
  <si>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</si>
  <si>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</si>
  <si>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</si>
  <si>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</si>
  <si>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</si>
  <si>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</si>
  <si>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</si>
  <si>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</si>
  <si>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</si>
  <si>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</si>
  <si>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</si>
  <si>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</si>
  <si>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</si>
  <si>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</si>
  <si>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</si>
  <si>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</si>
  <si>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</si>
  <si>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</si>
  <si>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</si>
  <si>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</si>
  <si>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</si>
  <si>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</si>
  <si>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</si>
  <si>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</si>
  <si>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</si>
  <si>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</si>
  <si>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</si>
  <si>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</si>
  <si>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</si>
  <si>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</si>
  <si>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</si>
  <si>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</si>
  <si>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</si>
  <si>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</si>
  <si>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</si>
  <si>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</si>
  <si>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</si>
  <si>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</si>
  <si>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</si>
  <si>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</si>
  <si>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</si>
  <si>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</si>
  <si>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</si>
  <si>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</si>
  <si>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</si>
  <si>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</si>
  <si>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</si>
  <si>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</si>
  <si>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</si>
  <si>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</si>
  <si>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</si>
  <si>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</si>
  <si>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</si>
  <si>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</si>
  <si>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</si>
  <si>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</si>
  <si>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</si>
  <si>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</si>
  <si>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</si>
  <si>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</si>
  <si>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</si>
  <si>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</si>
  <si>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</si>
  <si>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</si>
  <si>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</si>
  <si>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</si>
  <si>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</si>
  <si>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</si>
  <si>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</si>
  <si>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</si>
  <si>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</si>
  <si>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</si>
  <si>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</si>
  <si>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</si>
  <si>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</si>
  <si>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</si>
  <si>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</si>
  <si>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</si>
  <si>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</si>
  <si>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</si>
  <si>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</si>
  <si>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</si>
  <si>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</si>
  <si>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</si>
  <si>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</si>
  <si>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</si>
  <si>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</si>
  <si>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</si>
  <si>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</si>
  <si>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</si>
  <si>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</si>
  <si>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</si>
  <si>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</si>
  <si>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</si>
  <si>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</si>
  <si>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</si>
  <si>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</si>
  <si>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</si>
  <si>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</si>
  <si>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</si>
  <si>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</si>
  <si>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</si>
  <si>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</si>
  <si>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</si>
  <si>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</si>
  <si>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</si>
  <si>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</si>
  <si>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</si>
  <si>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</si>
  <si>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</si>
  <si>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</si>
  <si>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</si>
  <si>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</si>
  <si>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</si>
  <si>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</si>
  <si>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</si>
  <si>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</si>
  <si>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</si>
  <si>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</si>
  <si>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</si>
  <si>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</si>
  <si>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</si>
  <si>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</si>
  <si>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</si>
  <si>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</si>
  <si>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</si>
  <si>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</si>
  <si>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</si>
  <si>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</si>
  <si>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</si>
  <si>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</si>
  <si>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</si>
  <si>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</si>
  <si>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</si>
  <si>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</si>
  <si>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</si>
  <si>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</si>
  <si>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</si>
  <si>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</si>
  <si>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</si>
  <si>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</si>
  <si>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</si>
  <si>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</si>
  <si>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</si>
  <si>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</si>
  <si>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</si>
  <si>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</si>
  <si>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</si>
  <si>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</si>
  <si>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</si>
  <si>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</si>
  <si>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</si>
  <si>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</si>
  <si>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</si>
  <si>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</si>
  <si>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</si>
  <si>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</si>
  <si>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</si>
  <si>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</si>
  <si>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</si>
  <si>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</si>
  <si>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</si>
  <si>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</si>
  <si>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</si>
  <si>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</si>
  <si>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</si>
  <si>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</si>
  <si>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</si>
  <si>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</si>
  <si>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</si>
  <si>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</si>
  <si>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</si>
  <si>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</si>
  <si>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</si>
  <si>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</si>
  <si>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</si>
  <si>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</si>
  <si>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</si>
  <si>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</si>
  <si>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</si>
  <si>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</si>
  <si>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</si>
  <si>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</si>
  <si>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</si>
  <si>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</si>
  <si>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</si>
  <si>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</si>
  <si>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</si>
  <si>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</si>
  <si>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</si>
  <si>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</si>
  <si>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</si>
  <si>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</si>
  <si>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</si>
  <si>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</si>
  <si>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</si>
  <si>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</si>
  <si>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</si>
  <si>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</si>
  <si>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</si>
  <si>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</si>
  <si>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</si>
  <si>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</si>
  <si>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</si>
  <si>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</si>
  <si>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</si>
  <si>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</si>
  <si>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</si>
  <si>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</si>
  <si>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</si>
  <si>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</si>
  <si>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</si>
  <si>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</si>
  <si>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</si>
  <si>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</si>
  <si>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</si>
  <si>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</si>
  <si>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</si>
  <si>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</si>
  <si>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</si>
  <si>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</si>
  <si>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</si>
  <si>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</si>
  <si>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</si>
  <si>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</si>
  <si>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</si>
  <si>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</si>
  <si>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</si>
  <si>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</si>
  <si>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</si>
  <si>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</si>
  <si>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</si>
  <si>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</si>
  <si>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</si>
  <si>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</si>
  <si>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</si>
  <si>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</si>
  <si>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</si>
  <si>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</si>
  <si>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</si>
  <si>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</si>
  <si>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</si>
  <si>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</si>
  <si>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</si>
  <si>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</si>
  <si>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</si>
  <si>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</si>
  <si>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</si>
  <si>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</si>
  <si>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</si>
  <si>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</si>
  <si>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</si>
  <si>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</si>
  <si>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</si>
  <si>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</si>
  <si>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</si>
  <si>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</si>
  <si>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</si>
  <si>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</si>
  <si>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</si>
  <si>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</si>
  <si>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</si>
  <si>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</si>
  <si>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</si>
  <si>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</si>
  <si>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</si>
  <si>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</si>
  <si>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</si>
  <si>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</si>
  <si>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</si>
  <si>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</si>
  <si>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</si>
  <si>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</si>
  <si>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</si>
  <si>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</si>
  <si>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</si>
  <si>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</si>
  <si>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</si>
  <si>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</si>
  <si>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</si>
  <si>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</si>
  <si>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</si>
  <si>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</si>
  <si>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</si>
  <si>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</si>
  <si>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</si>
  <si>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</si>
  <si>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</si>
  <si>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</si>
  <si>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</si>
  <si>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</si>
  <si>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</si>
  <si>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</si>
  <si>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</si>
  <si>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</si>
  <si>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</si>
  <si>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</si>
  <si>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</si>
  <si>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</si>
  <si>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</si>
  <si>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</si>
  <si>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</si>
  <si>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</si>
  <si>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</si>
  <si>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</si>
  <si>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</si>
  <si>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</si>
  <si>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</si>
  <si>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</si>
  <si>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</si>
  <si>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</si>
  <si>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</si>
  <si>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</si>
  <si>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</si>
  <si>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</si>
  <si>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</si>
  <si>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</si>
  <si>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</si>
  <si>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</si>
  <si>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</si>
  <si>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</si>
  <si>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</si>
  <si>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</si>
  <si>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</si>
  <si>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</si>
  <si>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</si>
  <si>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</si>
  <si>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</si>
  <si>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</si>
  <si>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</si>
  <si>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</si>
  <si>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</si>
  <si>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</si>
  <si>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</si>
  <si>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</si>
  <si>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</si>
  <si>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</si>
  <si>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</si>
  <si>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</si>
  <si>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</si>
  <si>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</si>
  <si>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</si>
  <si>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</si>
  <si>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</si>
  <si>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</si>
  <si>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</si>
  <si>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</si>
  <si>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</si>
  <si>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</si>
  <si>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</si>
  <si>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</si>
  <si>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</si>
  <si>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</si>
  <si>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</si>
  <si>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</si>
  <si>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</si>
  <si>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</si>
  <si>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</si>
  <si>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</si>
  <si>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</si>
  <si>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</si>
  <si>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</si>
  <si>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</si>
  <si>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</si>
  <si>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</si>
  <si>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</si>
  <si>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</si>
  <si>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</si>
  <si>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</si>
  <si>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</si>
  <si>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</si>
  <si>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</si>
  <si>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</si>
  <si>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</si>
  <si>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</si>
  <si>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</si>
  <si>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</si>
  <si>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</si>
  <si>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</si>
  <si>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</si>
  <si>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</si>
  <si>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</si>
  <si>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</si>
  <si>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</si>
  <si>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</si>
  <si>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</si>
  <si>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</si>
  <si>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</si>
  <si>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</si>
  <si>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</si>
  <si>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</si>
  <si>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</si>
  <si>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</si>
  <si>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</si>
  <si>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</si>
  <si>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</si>
  <si>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</si>
  <si>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</si>
  <si>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</si>
  <si>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</si>
  <si>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</si>
  <si>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</si>
  <si>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</si>
  <si>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</si>
  <si>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</si>
  <si>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</si>
  <si>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</si>
  <si>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</si>
  <si>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</si>
  <si>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</si>
  <si>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</si>
  <si>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</si>
  <si>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</si>
  <si>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</si>
  <si>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</si>
  <si>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</si>
  <si>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</si>
  <si>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</si>
  <si>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</si>
  <si>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</si>
  <si>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</si>
  <si>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</si>
  <si>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</si>
  <si>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</si>
  <si>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</si>
  <si>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</si>
  <si>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</si>
  <si>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</si>
  <si>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</si>
  <si>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</si>
  <si>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</si>
  <si>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</si>
  <si>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</si>
  <si>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</si>
  <si>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</si>
  <si>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</si>
  <si>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</si>
  <si>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</si>
  <si>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</si>
  <si>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</si>
  <si>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</si>
  <si>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</si>
  <si>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</si>
  <si>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</si>
  <si>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</si>
  <si>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</si>
  <si>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</si>
  <si>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</si>
  <si>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</si>
  <si>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</si>
  <si>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</si>
  <si>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</si>
  <si>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</si>
  <si>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</si>
  <si>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</si>
  <si>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</si>
  <si>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</si>
  <si>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</si>
  <si>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</si>
  <si>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</si>
  <si>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</si>
  <si>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</si>
  <si>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</si>
  <si>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</si>
  <si>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</si>
  <si>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</si>
  <si>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</si>
  <si>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</si>
  <si>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</si>
  <si>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</si>
  <si>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</si>
  <si>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</si>
  <si>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</si>
  <si>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</si>
  <si>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</si>
  <si>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</si>
  <si>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</si>
  <si>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</si>
  <si>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</si>
  <si>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</si>
  <si>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</si>
  <si>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</si>
  <si>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</si>
  <si>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</si>
  <si>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</si>
  <si>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</si>
  <si>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</si>
  <si>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</si>
  <si>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</si>
  <si>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</si>
  <si>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</si>
  <si>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</si>
  <si>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</si>
  <si>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</si>
  <si>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</si>
  <si>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</si>
  <si>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</si>
  <si>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</si>
  <si>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</si>
  <si>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</si>
  <si>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</si>
  <si>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</si>
  <si>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</si>
  <si>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</si>
  <si>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</si>
  <si>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</si>
  <si>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</si>
  <si>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</si>
  <si>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</si>
  <si>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</si>
  <si>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</si>
  <si>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</si>
  <si>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</si>
  <si>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</si>
  <si>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</si>
  <si>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</si>
  <si>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</si>
  <si>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</si>
  <si>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</si>
  <si>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</si>
  <si>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</si>
  <si>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</si>
  <si>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</si>
  <si>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</si>
  <si>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</si>
  <si>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</si>
  <si>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</si>
  <si>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</si>
  <si>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</si>
  <si>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</si>
  <si>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</si>
  <si>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</si>
  <si>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</si>
  <si>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</si>
  <si>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</si>
  <si>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</si>
  <si>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</si>
  <si>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</si>
  <si>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</si>
  <si>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</si>
  <si>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</si>
  <si>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</si>
  <si>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</si>
  <si>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</si>
  <si>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</si>
  <si>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</si>
  <si>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</si>
  <si>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</si>
  <si>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</si>
  <si>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</si>
  <si>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</si>
  <si>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</si>
  <si>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</si>
  <si>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</si>
  <si>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</si>
  <si>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</si>
  <si>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</si>
  <si>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</si>
  <si>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</si>
  <si>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</si>
  <si>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</si>
  <si>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</si>
  <si>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</si>
  <si>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</si>
  <si>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</si>
  <si>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</si>
  <si>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</si>
  <si>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</si>
  <si>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</si>
  <si>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</si>
  <si>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</si>
  <si>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</si>
  <si>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</si>
  <si>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</si>
  <si>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</si>
  <si>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</si>
  <si>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</si>
  <si>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</si>
  <si>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</si>
  <si>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</si>
  <si>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</si>
  <si>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</si>
  <si>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</si>
  <si>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</si>
  <si>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</si>
  <si>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</si>
  <si>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</si>
  <si>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</si>
  <si>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</si>
  <si>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</si>
  <si>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</si>
  <si>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</si>
  <si>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</si>
  <si>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</si>
  <si>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</si>
  <si>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</si>
  <si>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</si>
  <si>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</si>
  <si>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</si>
  <si>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</si>
  <si>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</si>
  <si>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</si>
  <si>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</si>
  <si>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</si>
  <si>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</si>
  <si>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</si>
  <si>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</si>
  <si>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</si>
  <si>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</si>
  <si>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</si>
  <si>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</si>
  <si>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</si>
  <si>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</si>
  <si>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</si>
  <si>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</si>
  <si>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</si>
  <si>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</si>
  <si>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</si>
  <si>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</si>
  <si>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</si>
  <si>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</si>
  <si>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</si>
  <si>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</si>
  <si>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</si>
  <si>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</si>
  <si>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</si>
  <si>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</si>
  <si>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</si>
  <si>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</si>
  <si>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</si>
  <si>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</si>
  <si>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</si>
  <si>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</si>
  <si>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</si>
  <si>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</si>
  <si>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</si>
  <si>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</si>
  <si>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</si>
  <si>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</si>
  <si>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</si>
  <si>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</si>
  <si>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</si>
  <si>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</si>
  <si>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</si>
  <si>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</si>
  <si>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</si>
  <si>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</si>
  <si>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</si>
  <si>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</si>
  <si>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</si>
  <si>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</si>
  <si>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</si>
  <si>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</si>
  <si>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</si>
  <si>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</si>
  <si>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</si>
  <si>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</si>
  <si>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</si>
  <si>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</si>
  <si>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</si>
  <si>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</si>
  <si>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</si>
  <si>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</si>
  <si>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</si>
  <si>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</si>
  <si>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</si>
  <si>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</si>
  <si>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</si>
  <si>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</si>
  <si>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</si>
  <si>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</si>
  <si>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</si>
  <si>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</si>
  <si>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</si>
  <si>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</si>
  <si>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</si>
  <si>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</si>
  <si>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</si>
  <si>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</si>
  <si>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</si>
  <si>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</si>
  <si>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</si>
  <si>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</si>
  <si>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</si>
  <si>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</si>
  <si>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</si>
  <si>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</si>
  <si>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</si>
  <si>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</si>
  <si>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</si>
  <si>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</si>
  <si>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</si>
  <si>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</si>
  <si>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</si>
  <si>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</si>
  <si>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</si>
  <si>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</si>
  <si>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</si>
  <si>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</si>
  <si>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</si>
  <si>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</si>
  <si>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</si>
  <si>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</si>
  <si>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</si>
  <si>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</si>
  <si>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</si>
  <si>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</si>
  <si>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</si>
  <si>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</si>
  <si>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</si>
  <si>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</si>
  <si>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</si>
  <si>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</si>
  <si>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</si>
  <si>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</si>
  <si>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</si>
  <si>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</si>
  <si>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</si>
  <si>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</si>
  <si>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</si>
  <si>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</si>
  <si>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</si>
  <si>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</si>
  <si>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</si>
  <si>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</si>
  <si>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</si>
  <si>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</si>
  <si>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</si>
  <si>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</si>
  <si>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</si>
  <si>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</si>
  <si>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</si>
  <si>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</si>
  <si>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</si>
  <si>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</si>
  <si>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</si>
  <si>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</si>
  <si>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</si>
  <si>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</si>
  <si>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</si>
  <si>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</si>
  <si>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</si>
  <si>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</si>
  <si>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</si>
  <si>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</si>
  <si>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</si>
  <si>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</si>
  <si>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</si>
  <si>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</si>
  <si>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</si>
  <si>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</si>
  <si>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</si>
  <si>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</si>
  <si>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</si>
  <si>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</si>
  <si>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</si>
  <si>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</si>
  <si>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</si>
  <si>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</si>
  <si>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</si>
  <si>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</si>
  <si>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</si>
  <si>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</si>
  <si>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</si>
  <si>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</si>
  <si>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</si>
  <si>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</si>
  <si>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</si>
  <si>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</si>
  <si>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</si>
  <si>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</si>
  <si>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</si>
  <si>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</si>
  <si>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</si>
  <si>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</si>
  <si>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</si>
  <si>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</si>
  <si>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</si>
  <si>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</si>
  <si>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</si>
  <si>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</si>
  <si>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</si>
  <si>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</si>
  <si>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</si>
  <si>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</si>
  <si>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</si>
  <si>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</si>
  <si>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</si>
  <si>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</si>
  <si>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</si>
  <si>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</si>
  <si>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</si>
  <si>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</si>
  <si>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</si>
  <si>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</si>
  <si>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</si>
  <si>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</si>
  <si>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</si>
  <si>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</si>
  <si>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</si>
  <si>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</si>
  <si>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</si>
  <si>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</si>
  <si>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</si>
  <si>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</si>
  <si>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</si>
  <si>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</si>
  <si>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</si>
  <si>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</si>
  <si>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</si>
  <si>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</si>
  <si>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</si>
  <si>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</si>
  <si>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</si>
  <si>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</si>
  <si>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</si>
  <si>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</si>
  <si>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</si>
  <si>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</si>
  <si>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</si>
  <si>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</si>
  <si>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</si>
  <si>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</si>
  <si>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</si>
  <si>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</si>
  <si>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</si>
  <si>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</si>
  <si>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</si>
  <si>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</si>
  <si>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</si>
  <si>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</si>
  <si>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</si>
  <si>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</si>
  <si>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</si>
  <si>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</si>
  <si>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</si>
  <si>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</si>
  <si>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</si>
  <si>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</si>
  <si>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</si>
  <si>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</si>
  <si>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</si>
  <si>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</si>
  <si>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</si>
  <si>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</si>
  <si>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</si>
  <si>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</si>
  <si>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</si>
  <si>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</si>
  <si>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</si>
  <si>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</si>
  <si>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</si>
  <si>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</si>
  <si>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</si>
  <si>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</si>
  <si>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</si>
  <si>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</si>
  <si>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</si>
  <si>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</si>
  <si>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</si>
  <si>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</si>
  <si>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</si>
  <si>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</si>
  <si>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</si>
  <si>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</si>
  <si>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</si>
  <si>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</si>
  <si>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</si>
  <si>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</si>
  <si>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</si>
  <si>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</si>
  <si>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</si>
  <si>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</si>
  <si>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</si>
  <si>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</si>
  <si>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</si>
  <si>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</si>
  <si>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</si>
  <si>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</si>
  <si>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</si>
  <si>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</si>
  <si>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</si>
  <si>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</si>
  <si>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</si>
  <si>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</si>
  <si>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</si>
  <si>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</si>
  <si>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</si>
  <si>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</si>
  <si>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</si>
  <si>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</si>
  <si>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</si>
  <si>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</si>
  <si>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</si>
  <si>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</si>
  <si>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</si>
  <si>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</si>
  <si>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</si>
  <si>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</si>
  <si>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</si>
  <si>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</si>
  <si>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</si>
  <si>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</si>
  <si>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</si>
  <si>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</si>
  <si>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</si>
  <si>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</si>
  <si>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</si>
  <si>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</si>
  <si>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</si>
  <si>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</si>
  <si>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</si>
  <si>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</si>
  <si>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</si>
  <si>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</si>
  <si>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</si>
  <si>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</si>
  <si>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</si>
  <si>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</si>
  <si>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</si>
  <si>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</si>
  <si>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</si>
  <si>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</si>
  <si>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</si>
  <si>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</si>
  <si>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</si>
  <si>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</si>
  <si>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</si>
  <si>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</si>
  <si>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</si>
  <si>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</si>
  <si>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</si>
  <si>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</si>
  <si>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</si>
  <si>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</si>
  <si>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</si>
  <si>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</si>
  <si>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</si>
  <si>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</si>
  <si>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</si>
  <si>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</si>
  <si>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</si>
  <si>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</si>
  <si>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</si>
  <si>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</si>
  <si>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</si>
  <si>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</si>
  <si>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</si>
  <si>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</si>
  <si>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</si>
  <si>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</si>
  <si>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</si>
  <si>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</si>
  <si>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</si>
  <si>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</si>
  <si>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</si>
  <si>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</si>
  <si>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</si>
  <si>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</si>
  <si>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</si>
  <si>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</si>
  <si>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</si>
  <si>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</si>
  <si>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</si>
  <si>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</si>
  <si>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</si>
  <si>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</si>
  <si>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</si>
  <si>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</si>
  <si>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</si>
  <si>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</si>
  <si>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</si>
  <si>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</si>
  <si>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</si>
  <si>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</si>
  <si>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</si>
  <si>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</si>
  <si>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</si>
  <si>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</si>
  <si>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</si>
  <si>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</si>
  <si>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</si>
  <si>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</si>
  <si>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</si>
  <si>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</si>
  <si>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</si>
  <si>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</si>
  <si>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</si>
  <si>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</si>
  <si>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</si>
  <si>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</si>
  <si>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</si>
  <si>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</si>
  <si>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</si>
  <si>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</si>
  <si>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</si>
  <si>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</si>
  <si>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</si>
  <si>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</si>
  <si>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</si>
  <si>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</si>
  <si>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</si>
  <si>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</si>
  <si>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</si>
  <si>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</si>
  <si>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</si>
  <si>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</si>
  <si>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</si>
  <si>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</si>
  <si>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</si>
  <si>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</si>
  <si>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</si>
  <si>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</si>
  <si>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</si>
  <si>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</si>
  <si>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</si>
  <si>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</si>
  <si>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</si>
  <si>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</si>
  <si>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</si>
  <si>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</si>
  <si>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</si>
  <si>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</si>
  <si>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</si>
  <si>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</si>
  <si>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</si>
  <si>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</si>
  <si>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</si>
  <si>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</si>
  <si>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</si>
  <si>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</si>
  <si>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</si>
  <si>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</si>
  <si>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</si>
  <si>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</si>
  <si>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</si>
  <si>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</si>
  <si>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</si>
  <si>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</si>
  <si>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</si>
  <si>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</si>
  <si>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</si>
  <si>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</si>
  <si>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</si>
  <si>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</si>
  <si>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</si>
  <si>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</si>
  <si>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</si>
  <si>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</si>
  <si>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</si>
  <si>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</si>
  <si>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</si>
  <si>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</si>
  <si>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</si>
  <si>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</si>
  <si>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</si>
  <si>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</si>
  <si>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</si>
  <si>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</si>
  <si>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</si>
  <si>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</si>
  <si>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</si>
  <si>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</si>
  <si>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</si>
  <si>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</si>
  <si>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</si>
  <si>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</si>
  <si>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</si>
  <si>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</si>
  <si>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</si>
  <si>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</si>
  <si>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</si>
  <si>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</si>
  <si>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</si>
  <si>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</si>
  <si>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</si>
  <si>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</si>
  <si>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</si>
  <si>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</si>
  <si>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</si>
  <si>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</si>
  <si>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</si>
  <si>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</si>
  <si>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</si>
  <si>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</si>
  <si>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</si>
  <si>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</si>
  <si>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</si>
  <si>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</si>
  <si>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</si>
  <si>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</si>
  <si>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</si>
  <si>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</si>
  <si>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</si>
  <si>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</si>
  <si>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</si>
  <si>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</si>
  <si>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</si>
  <si>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</si>
  <si>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</si>
  <si>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</si>
  <si>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</si>
  <si>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</si>
  <si>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</si>
  <si>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</si>
  <si>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</si>
  <si>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</si>
  <si>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</si>
  <si>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</si>
  <si>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</si>
  <si>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</si>
  <si>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</si>
  <si>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</si>
  <si>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</si>
  <si>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</si>
  <si>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</si>
  <si>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</si>
  <si>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</si>
  <si>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</si>
  <si>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</si>
  <si>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</si>
  <si>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</si>
  <si>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</si>
  <si>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</si>
  <si>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</si>
  <si>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</si>
  <si>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</si>
  <si>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</si>
  <si>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</si>
  <si>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</si>
  <si>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</si>
  <si>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</si>
  <si>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</si>
  <si>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</si>
  <si>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</si>
  <si>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</si>
  <si>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</si>
  <si>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</si>
  <si>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</si>
  <si>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</si>
  <si>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</si>
  <si>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</si>
  <si>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</si>
  <si>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</si>
  <si>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</si>
  <si>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</si>
  <si>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</si>
  <si>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</si>
  <si>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</si>
  <si>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</si>
  <si>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</si>
  <si>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</si>
  <si>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</si>
  <si>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</si>
  <si>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</si>
  <si>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</si>
  <si>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</si>
  <si>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</si>
  <si>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</si>
  <si>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</si>
  <si>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</si>
  <si>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</si>
  <si>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</si>
  <si>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</si>
  <si>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</si>
  <si>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</si>
  <si>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</si>
  <si>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</si>
  <si>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</si>
  <si>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</si>
  <si>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</si>
  <si>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</si>
  <si>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</si>
  <si>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</si>
  <si>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</si>
  <si>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</si>
  <si>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</si>
  <si>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</si>
  <si>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</si>
  <si>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</si>
  <si>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</si>
  <si>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</si>
  <si>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</si>
  <si>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</si>
  <si>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</si>
  <si>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</si>
  <si>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</si>
  <si>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</si>
  <si>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</si>
  <si>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</si>
  <si>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</si>
  <si>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</si>
  <si>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</si>
  <si>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</si>
  <si>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</si>
  <si>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</si>
  <si>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</si>
  <si>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</si>
  <si>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</si>
  <si>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</si>
  <si>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</si>
  <si>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</si>
  <si>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</si>
  <si>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</si>
  <si>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</si>
  <si>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</si>
  <si>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</si>
  <si>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</si>
  <si>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</si>
  <si>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</si>
  <si>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</si>
  <si>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</si>
  <si>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</si>
  <si>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</si>
  <si>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</si>
  <si>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</si>
  <si>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</si>
  <si>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</si>
  <si>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</si>
  <si>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</si>
  <si>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</si>
  <si>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</si>
  <si>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</si>
  <si>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</si>
  <si>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</si>
  <si>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</si>
  <si>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</si>
  <si>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</si>
  <si>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</si>
  <si>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</si>
  <si>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</si>
  <si>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</si>
  <si>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</si>
  <si>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</si>
  <si>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</si>
  <si>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</si>
  <si>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</si>
  <si>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</si>
  <si>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</si>
  <si>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</si>
  <si>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</si>
  <si>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</si>
  <si>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</si>
  <si>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</si>
  <si>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</si>
  <si>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</si>
  <si>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</si>
  <si>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</si>
  <si>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</si>
  <si>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</si>
  <si>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</si>
  <si>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</si>
  <si>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</si>
  <si>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</si>
  <si>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</si>
  <si>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</si>
  <si>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</si>
  <si>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</si>
  <si>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</si>
  <si>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</si>
  <si>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</si>
  <si>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</si>
  <si>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</si>
  <si>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</si>
  <si>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</si>
  <si>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</si>
  <si>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</si>
  <si>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</si>
  <si>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</si>
  <si>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</si>
  <si>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</si>
  <si>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</si>
  <si>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</si>
  <si>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</si>
  <si>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</si>
  <si>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</si>
  <si>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</si>
  <si>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</si>
  <si>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</si>
  <si>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</si>
  <si>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</si>
  <si>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</si>
  <si>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</si>
  <si>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</si>
  <si>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</si>
  <si>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</si>
  <si>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</si>
  <si>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</si>
  <si>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</si>
  <si>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</si>
  <si>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</si>
  <si>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</si>
  <si>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</si>
  <si>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</si>
  <si>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</si>
  <si>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</si>
  <si>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</si>
  <si>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</si>
  <si>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</si>
  <si>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</si>
  <si>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</si>
  <si>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</si>
  <si>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</si>
  <si>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</si>
  <si>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</si>
  <si>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</si>
  <si>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</si>
  <si>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</si>
  <si>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</si>
  <si>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</si>
  <si>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</si>
  <si>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</si>
  <si>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</si>
  <si>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</si>
  <si>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</si>
  <si>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</si>
  <si>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</si>
  <si>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</si>
  <si>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</si>
  <si>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</si>
  <si>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</si>
  <si>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</si>
  <si>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</si>
  <si>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</si>
  <si>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</si>
  <si>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</si>
  <si>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</si>
  <si>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</si>
  <si>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</si>
  <si>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</si>
  <si>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</si>
  <si>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</si>
  <si>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</si>
  <si>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</si>
  <si>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</si>
  <si>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</si>
  <si>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</si>
  <si>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</si>
  <si>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</si>
  <si>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</si>
  <si>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</si>
  <si>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</si>
  <si>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</si>
  <si>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</si>
  <si>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</si>
  <si>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</si>
  <si>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</si>
  <si>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</si>
  <si>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</si>
  <si>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</si>
  <si>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</si>
  <si>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</si>
  <si>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</si>
  <si>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</si>
  <si>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</si>
  <si>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</si>
  <si>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</si>
  <si>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</si>
  <si>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</si>
  <si>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</si>
  <si>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</si>
  <si>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</si>
  <si>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</si>
  <si>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</si>
  <si>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</si>
  <si>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</si>
  <si>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</si>
  <si>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</si>
  <si>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</si>
  <si>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</si>
  <si>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</si>
  <si>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</si>
  <si>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</si>
  <si>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</si>
  <si>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</si>
  <si>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</si>
  <si>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</si>
  <si>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</si>
  <si>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</si>
  <si>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</si>
  <si>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</si>
  <si>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</si>
  <si>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</si>
  <si>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</si>
  <si>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</si>
  <si>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</si>
  <si>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</si>
  <si>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</si>
  <si>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</si>
  <si>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</si>
  <si>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</si>
  <si>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</si>
  <si>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</si>
  <si>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</si>
  <si>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</si>
  <si>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</si>
  <si>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</si>
  <si>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</si>
  <si>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</si>
  <si>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</si>
  <si>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</si>
  <si>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</si>
  <si>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</si>
  <si>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</si>
  <si>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</si>
  <si>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</si>
  <si>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</si>
  <si>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</si>
  <si>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</si>
  <si>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</si>
  <si>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</si>
  <si>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</si>
  <si>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</si>
  <si>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</si>
  <si>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</si>
  <si>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</si>
  <si>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</si>
  <si>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</si>
  <si>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</si>
  <si>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</si>
  <si>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</si>
  <si>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</si>
  <si>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</si>
  <si>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</si>
  <si>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</si>
  <si>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</si>
  <si>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</si>
  <si>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</si>
  <si>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</si>
  <si>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</si>
  <si>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</si>
  <si>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</si>
  <si>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</si>
  <si>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</si>
  <si>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</si>
  <si>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</si>
  <si>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</si>
  <si>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</si>
  <si>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</si>
  <si>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</si>
  <si>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</si>
  <si>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</si>
  <si>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</si>
  <si>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</si>
  <si>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</si>
  <si>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</si>
  <si>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</si>
  <si>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</si>
  <si>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</si>
  <si>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</si>
  <si>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</si>
  <si>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</si>
  <si>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</si>
  <si>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</si>
  <si>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</si>
  <si>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</si>
  <si>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</si>
  <si>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</si>
  <si>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</si>
  <si>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</si>
  <si>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</si>
  <si>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</si>
  <si>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</si>
  <si>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</si>
  <si>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</si>
  <si>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</si>
  <si>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</si>
  <si>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</si>
  <si>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</si>
  <si>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</si>
  <si>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</si>
  <si>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</si>
  <si>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</si>
  <si>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</si>
  <si>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</si>
  <si>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</si>
  <si>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</si>
  <si>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</si>
  <si>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</si>
  <si>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</si>
  <si>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</si>
  <si>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</si>
  <si>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</si>
  <si>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</si>
  <si>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</si>
  <si>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</si>
  <si>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</si>
  <si>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</si>
  <si>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</si>
  <si>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</si>
  <si>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</si>
  <si>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</si>
  <si>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</si>
  <si>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</si>
  <si>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</si>
  <si>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</si>
  <si>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</si>
  <si>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</si>
  <si>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</si>
  <si>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</si>
  <si>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</si>
  <si>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</si>
  <si>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</si>
  <si>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</si>
  <si>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</si>
  <si>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</si>
  <si>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</si>
  <si>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</si>
  <si>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</si>
  <si>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</si>
  <si>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</si>
  <si>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</si>
  <si>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</si>
  <si>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</si>
  <si>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</si>
  <si>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</si>
  <si>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</si>
  <si>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</si>
  <si>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</si>
  <si>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</si>
  <si>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</si>
  <si>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</si>
  <si>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</si>
  <si>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</si>
  <si>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</si>
  <si>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</si>
  <si>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</si>
  <si>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</si>
  <si>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</si>
  <si>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</si>
  <si>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</si>
  <si>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</si>
  <si>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</si>
  <si>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</si>
  <si>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</si>
  <si>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</si>
  <si>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</si>
  <si>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</si>
  <si>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</si>
  <si>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</si>
  <si>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</si>
  <si>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</si>
  <si>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</si>
  <si>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</si>
  <si>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</si>
  <si>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</si>
  <si>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</si>
  <si>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</si>
  <si>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</si>
  <si>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</si>
  <si>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</si>
  <si>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</si>
  <si>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</si>
  <si>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</si>
  <si>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</si>
  <si>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</si>
  <si>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</si>
  <si>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</si>
  <si>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</si>
  <si>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</si>
  <si>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</si>
  <si>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</si>
  <si>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</si>
  <si>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</si>
  <si>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</si>
  <si>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</si>
  <si>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</si>
  <si>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</si>
  <si>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</si>
  <si>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</si>
  <si>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</si>
  <si>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</si>
  <si>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</si>
  <si>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</si>
  <si>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</si>
  <si>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</si>
  <si>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</si>
  <si>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</si>
  <si>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</si>
  <si>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</si>
  <si>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</si>
  <si>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</si>
  <si>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</si>
  <si>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</si>
  <si>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</si>
  <si>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</si>
  <si>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</si>
  <si>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</si>
  <si>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</si>
  <si>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</si>
  <si>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</si>
  <si>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</si>
  <si>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</si>
  <si>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</si>
  <si>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</si>
  <si>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</si>
  <si>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</si>
  <si>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</si>
  <si>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</si>
  <si>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</si>
  <si>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</si>
  <si>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</si>
  <si>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</si>
  <si>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</si>
  <si>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</si>
  <si>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</si>
  <si>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</si>
  <si>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</si>
  <si>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</si>
  <si>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</si>
  <si>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</si>
  <si>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</si>
  <si>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</si>
  <si>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</si>
  <si>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</si>
  <si>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</si>
  <si>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</si>
  <si>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</si>
  <si>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</si>
  <si>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</si>
  <si>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</si>
  <si>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</si>
  <si>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</si>
  <si>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</si>
  <si>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</si>
  <si>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</si>
  <si>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</si>
  <si>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</si>
  <si>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</si>
  <si>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</si>
  <si>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</si>
  <si>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</si>
  <si>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</si>
  <si>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</si>
  <si>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</si>
  <si>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</si>
  <si>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</si>
  <si>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</si>
  <si>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</si>
  <si>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</si>
  <si>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</si>
  <si>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</si>
  <si>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</si>
  <si>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</si>
  <si>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</si>
  <si>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</si>
  <si>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</si>
  <si>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</si>
  <si>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</si>
  <si>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</si>
  <si>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</si>
  <si>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</si>
  <si>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</si>
  <si>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</si>
  <si>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</si>
  <si>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</si>
  <si>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</si>
  <si>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</si>
  <si>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</si>
  <si>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</si>
  <si>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</si>
  <si>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</si>
  <si>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</si>
  <si>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</si>
  <si>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</si>
  <si>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</si>
  <si>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</si>
  <si>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</si>
  <si>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</si>
  <si>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</si>
  <si>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</si>
  <si>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</si>
  <si>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</si>
  <si>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</si>
  <si>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</si>
  <si>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</si>
  <si>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</si>
  <si>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</si>
  <si>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</si>
  <si>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</si>
  <si>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</si>
  <si>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</si>
  <si>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</si>
  <si>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</si>
  <si>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</si>
  <si>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</si>
  <si>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</si>
  <si>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</si>
  <si>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</si>
  <si>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</si>
  <si>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</si>
  <si>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</si>
  <si>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</si>
  <si>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</si>
  <si>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</si>
  <si>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</si>
  <si>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</si>
  <si>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</si>
  <si>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</si>
  <si>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</si>
  <si>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</si>
  <si>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</si>
  <si>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</si>
  <si>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</si>
  <si>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</si>
  <si>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</si>
  <si>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</si>
  <si>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</si>
  <si>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</si>
  <si>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</si>
  <si>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</si>
  <si>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</si>
  <si>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</si>
  <si>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</si>
  <si>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</si>
  <si>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</si>
  <si>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</si>
  <si>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</si>
  <si>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</si>
  <si>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</si>
  <si>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</si>
  <si>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</si>
  <si>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</si>
  <si>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</si>
  <si>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</si>
  <si>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</si>
  <si>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</si>
  <si>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</si>
  <si>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</si>
  <si>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</si>
  <si>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</si>
  <si>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</si>
  <si>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</si>
  <si>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</si>
  <si>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</si>
  <si>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</si>
  <si>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</si>
  <si>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</si>
  <si>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</si>
  <si>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</si>
  <si>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</si>
  <si>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</si>
  <si>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</si>
  <si>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</si>
  <si>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</si>
  <si>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</si>
  <si>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</si>
  <si>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</si>
  <si>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</si>
  <si>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</si>
  <si>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</si>
  <si>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</si>
  <si>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</si>
  <si>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</si>
  <si>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</si>
  <si>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</si>
  <si>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</si>
  <si>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</si>
  <si>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</si>
  <si>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</si>
  <si>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</si>
  <si>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</si>
  <si>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</si>
  <si>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</si>
  <si>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</si>
  <si>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</si>
  <si>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</si>
  <si>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</si>
  <si>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</si>
  <si>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</si>
  <si>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</si>
  <si>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</si>
  <si>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</si>
  <si>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</si>
  <si>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</si>
  <si>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</si>
  <si>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</si>
  <si>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</si>
  <si>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</si>
  <si>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</si>
  <si>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</si>
  <si>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</si>
  <si>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</si>
  <si>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</si>
  <si>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</si>
  <si>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</si>
  <si>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</si>
  <si>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</si>
  <si>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</si>
  <si>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</si>
  <si>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</si>
  <si>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</si>
  <si>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</si>
  <si>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</si>
  <si>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</si>
  <si>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</si>
  <si>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</si>
  <si>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</si>
  <si>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</si>
  <si>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</si>
  <si>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</si>
  <si>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</si>
  <si>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</si>
  <si>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</si>
  <si>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</si>
  <si>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</si>
  <si>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</si>
  <si>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</si>
  <si>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</si>
  <si>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</si>
  <si>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</si>
  <si>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</si>
  <si>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</si>
  <si>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</si>
  <si>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</si>
  <si>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</si>
  <si>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</si>
  <si>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</si>
  <si>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</si>
  <si>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</si>
  <si>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</si>
  <si>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</si>
  <si>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</si>
  <si>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</si>
  <si>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</si>
  <si>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</si>
  <si>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</si>
  <si>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</si>
  <si>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</si>
  <si>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</si>
  <si>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</si>
  <si>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</si>
  <si>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</si>
  <si>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</si>
  <si>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</si>
  <si>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</si>
  <si>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</si>
  <si>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</si>
  <si>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</si>
  <si>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</si>
  <si>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</si>
  <si>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</si>
  <si>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</si>
  <si>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</si>
  <si>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</si>
  <si>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</si>
  <si>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</si>
  <si>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</si>
  <si>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</si>
  <si>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</si>
  <si>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</si>
  <si>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</si>
  <si>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</si>
  <si>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</si>
  <si>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</si>
  <si>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</si>
  <si>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</si>
  <si>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</si>
  <si>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</si>
  <si>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</si>
  <si>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</si>
  <si>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</si>
  <si>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</si>
  <si>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</si>
  <si>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</si>
  <si>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</si>
  <si>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</si>
  <si>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</si>
  <si>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</si>
  <si>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</si>
  <si>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</si>
  <si>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</si>
  <si>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</si>
  <si>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</si>
  <si>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</si>
  <si>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</si>
  <si>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</si>
  <si>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</si>
  <si>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</si>
  <si>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</si>
  <si>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</si>
  <si>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</si>
  <si>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</si>
  <si>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</si>
  <si>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</si>
  <si>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</si>
  <si>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</si>
  <si>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</si>
  <si>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</si>
  <si>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</si>
  <si>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</si>
  <si>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</si>
  <si>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</si>
  <si>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</si>
  <si>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</si>
  <si>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</si>
  <si>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</si>
  <si>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</si>
  <si>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</si>
  <si>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</si>
  <si>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</si>
  <si>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</si>
  <si>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</si>
  <si>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</si>
  <si>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</si>
  <si>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</si>
  <si>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</si>
  <si>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</si>
  <si>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</si>
  <si>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</si>
  <si>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</si>
  <si>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</si>
  <si>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</si>
  <si>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</si>
  <si>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</si>
  <si>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</si>
  <si>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</si>
  <si>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</si>
  <si>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</si>
  <si>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</si>
  <si>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</si>
  <si>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</si>
  <si>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</si>
  <si>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</si>
  <si>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</si>
  <si>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</si>
  <si>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</si>
  <si>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</si>
  <si>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</si>
  <si>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</si>
  <si>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</si>
  <si>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</si>
  <si>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</si>
  <si>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</si>
  <si>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</si>
  <si>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</si>
  <si>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</si>
  <si>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</si>
  <si>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</si>
  <si>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</si>
  <si>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</si>
  <si>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</si>
  <si>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</si>
  <si>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</si>
  <si>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</si>
  <si>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</si>
  <si>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</si>
  <si>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</si>
  <si>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</si>
  <si>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</si>
  <si>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</si>
  <si>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</si>
  <si>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</si>
  <si>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</si>
  <si>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</si>
  <si>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</si>
  <si>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</si>
  <si>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</si>
  <si>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</si>
  <si>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</si>
  <si>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</si>
  <si>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</si>
  <si>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</si>
  <si>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</si>
  <si>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</si>
  <si>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</si>
  <si>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</si>
  <si>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</si>
  <si>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</si>
  <si>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</si>
  <si>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</si>
  <si>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</si>
  <si>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</si>
  <si>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</si>
  <si>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</si>
  <si>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</si>
  <si>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</si>
  <si>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</si>
  <si>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</si>
  <si>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</si>
  <si>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</si>
  <si>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</si>
  <si>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</si>
  <si>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</si>
  <si>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</si>
  <si>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</si>
  <si>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</si>
  <si>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</si>
  <si>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</si>
  <si>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</si>
  <si>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</si>
  <si>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</si>
  <si>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</si>
  <si>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</si>
  <si>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</si>
  <si>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</si>
  <si>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</si>
  <si>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</si>
  <si>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</si>
  <si>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</si>
  <si>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</si>
  <si>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</si>
  <si>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</si>
  <si>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</si>
  <si>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</si>
  <si>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</si>
  <si>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</si>
  <si>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</si>
  <si>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</si>
  <si>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</si>
  <si>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</si>
  <si>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</si>
  <si>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</si>
  <si>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</si>
  <si>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</si>
  <si>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</si>
  <si>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</si>
  <si>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</si>
  <si>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</si>
  <si>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</si>
  <si>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</si>
  <si>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</si>
  <si>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</si>
  <si>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</si>
  <si>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</si>
  <si>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</si>
  <si>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</si>
  <si>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</si>
  <si>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</si>
  <si>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</si>
  <si>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</si>
  <si>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</si>
  <si>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</si>
  <si>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</si>
  <si>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</si>
  <si>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</si>
  <si>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</si>
  <si>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</si>
  <si>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</si>
  <si>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</si>
  <si>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</si>
  <si>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</si>
  <si>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</si>
  <si>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</si>
  <si>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</si>
  <si>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</si>
  <si>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</si>
  <si>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</si>
  <si>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</si>
  <si>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</si>
  <si>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</si>
  <si>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</si>
  <si>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</si>
  <si>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</si>
  <si>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</si>
  <si>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</si>
  <si>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</si>
  <si>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</si>
  <si>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</si>
  <si>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</si>
  <si>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</si>
  <si>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</si>
  <si>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</si>
  <si>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</si>
  <si>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</si>
  <si>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</si>
  <si>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</si>
  <si>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</si>
  <si>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</si>
  <si>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</si>
  <si>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</si>
  <si>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</si>
  <si>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</si>
  <si>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</si>
  <si>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</si>
  <si>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</si>
  <si>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</si>
  <si>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</si>
  <si>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</si>
  <si>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</si>
  <si>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</si>
  <si>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</si>
  <si>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</si>
  <si>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</si>
  <si>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</si>
  <si>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</si>
  <si>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</si>
  <si>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</si>
  <si>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</si>
  <si>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</si>
  <si>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</si>
  <si>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</si>
  <si>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</si>
  <si>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</si>
  <si>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</si>
  <si>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</si>
  <si>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</si>
  <si>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</si>
  <si>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</si>
  <si>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</si>
  <si>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</si>
  <si>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</si>
  <si>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</si>
  <si>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</si>
  <si>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</si>
  <si>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</si>
  <si>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</si>
  <si>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</si>
  <si>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</si>
  <si>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</si>
  <si>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</si>
  <si>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</si>
  <si>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</si>
  <si>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</si>
  <si>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</si>
  <si>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</si>
  <si>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</si>
  <si>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</si>
  <si>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</si>
  <si>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</si>
  <si>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</si>
  <si>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</si>
  <si>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</si>
  <si>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</si>
  <si>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</si>
  <si>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</si>
  <si>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</si>
  <si>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</si>
  <si>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</si>
  <si>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</si>
  <si>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</si>
  <si>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</si>
  <si>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</si>
  <si>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</si>
  <si>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</si>
  <si>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</si>
  <si>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</si>
  <si>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</si>
  <si>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</si>
  <si>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</si>
  <si>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</si>
  <si>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</si>
  <si>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</si>
  <si>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</si>
  <si>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</si>
  <si>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</si>
  <si>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</si>
  <si>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</si>
  <si>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</si>
  <si>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</si>
  <si>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</si>
  <si>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</si>
  <si>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</si>
  <si>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</si>
  <si>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</si>
  <si>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</si>
  <si>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</si>
  <si>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</si>
  <si>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</si>
  <si>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</si>
  <si>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</si>
  <si>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</si>
  <si>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</si>
  <si>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</si>
  <si>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</si>
  <si>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</si>
  <si>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</si>
  <si>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</si>
  <si>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</si>
  <si>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</si>
  <si>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</si>
  <si>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</si>
  <si>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</si>
  <si>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</si>
  <si>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</si>
  <si>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</si>
  <si>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</si>
  <si>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</si>
  <si>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</si>
  <si>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</si>
  <si>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</si>
  <si>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</si>
  <si>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</si>
  <si>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</si>
  <si>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</si>
  <si>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</si>
  <si>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</si>
  <si>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</si>
  <si>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</si>
  <si>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</si>
  <si>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</si>
  <si>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</si>
  <si>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</si>
  <si>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</si>
  <si>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</si>
  <si>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</si>
  <si>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</si>
  <si>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</si>
  <si>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</si>
  <si>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</si>
  <si>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</si>
  <si>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</si>
  <si>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</si>
  <si>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</si>
  <si>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</si>
  <si>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</si>
  <si>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</si>
  <si>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</si>
  <si>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</si>
  <si>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</si>
  <si>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</si>
  <si>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</si>
  <si>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</si>
  <si>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</si>
  <si>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</si>
  <si>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</si>
  <si>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</si>
  <si>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</si>
  <si>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</si>
  <si>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</si>
  <si>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</si>
  <si>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</si>
  <si>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</si>
  <si>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</si>
  <si>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</si>
  <si>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</si>
  <si>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</si>
  <si>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</si>
  <si>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</si>
  <si>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</si>
  <si>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</si>
  <si>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</si>
  <si>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</si>
  <si>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</si>
  <si>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</si>
  <si>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</si>
  <si>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</si>
  <si>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</si>
  <si>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</si>
  <si>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</si>
  <si>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</si>
  <si>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</si>
  <si>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</si>
  <si>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</si>
  <si>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</si>
  <si>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</si>
  <si>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</si>
  <si>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</si>
  <si>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</si>
  <si>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</si>
  <si>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</si>
  <si>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</si>
  <si>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</si>
  <si>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</si>
  <si>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</si>
  <si>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</si>
  <si>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</si>
  <si>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</si>
  <si>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</si>
  <si>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</si>
  <si>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</si>
  <si>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</si>
  <si>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</si>
  <si>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</si>
  <si>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</si>
  <si>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</si>
  <si>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</si>
  <si>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</si>
  <si>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</si>
  <si>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</si>
  <si>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</si>
  <si>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</si>
  <si>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</si>
  <si>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</si>
  <si>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</si>
  <si>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</si>
  <si>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</si>
  <si>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</si>
  <si>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</si>
  <si>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</si>
  <si>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</si>
  <si>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</si>
  <si>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</si>
  <si>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</si>
  <si>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</si>
  <si>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</si>
  <si>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</si>
  <si>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</si>
  <si>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</si>
  <si>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</si>
  <si>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</si>
  <si>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</si>
  <si>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</si>
  <si>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</si>
  <si>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</si>
  <si>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</si>
  <si>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</si>
  <si>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</si>
  <si>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</si>
  <si>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</si>
  <si>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</si>
  <si>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</si>
  <si>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</si>
  <si>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</si>
  <si>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</si>
  <si>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</si>
  <si>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</si>
  <si>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</si>
  <si>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</si>
  <si>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</si>
  <si>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</si>
  <si>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</si>
  <si>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</si>
  <si>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</si>
  <si>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</si>
  <si>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</si>
  <si>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</si>
  <si>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</si>
  <si>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</si>
  <si>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</si>
  <si>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</si>
  <si>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</si>
  <si>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</si>
  <si>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</si>
  <si>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</si>
  <si>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</si>
  <si>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</si>
  <si>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</si>
  <si>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</si>
  <si>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</si>
  <si>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</si>
  <si>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</si>
  <si>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</si>
  <si>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</si>
  <si>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</si>
  <si>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</si>
  <si>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</si>
  <si>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</si>
  <si>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</si>
  <si>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</si>
  <si>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</si>
  <si>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</si>
  <si>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</si>
  <si>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</si>
  <si>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</si>
  <si>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</si>
  <si>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</si>
  <si>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</si>
  <si>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</si>
  <si>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</si>
  <si>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</si>
  <si>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</si>
  <si>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</si>
  <si>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</si>
  <si>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</si>
  <si>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</si>
  <si>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</si>
  <si>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</si>
  <si>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</si>
  <si>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</si>
  <si>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</si>
  <si>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</si>
  <si>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</si>
  <si>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</si>
  <si>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</si>
  <si>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</si>
  <si>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</si>
  <si>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</si>
  <si>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</si>
  <si>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</si>
  <si>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</si>
  <si>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</si>
  <si>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</si>
  <si>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</si>
  <si>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</si>
  <si>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</si>
  <si>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</si>
  <si>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</si>
  <si>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</si>
  <si>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</si>
  <si>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</si>
  <si>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</si>
  <si>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</si>
  <si>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</si>
  <si>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</si>
  <si>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</si>
  <si>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</si>
  <si>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</si>
  <si>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</si>
  <si>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</si>
  <si>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</si>
  <si>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</si>
  <si>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</si>
  <si>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</si>
  <si>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</si>
  <si>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</si>
  <si>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</si>
  <si>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</si>
  <si>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</si>
  <si>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</si>
  <si>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</si>
  <si>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</si>
  <si>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</si>
  <si>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</si>
  <si>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</si>
  <si>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</si>
  <si>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</si>
  <si>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</si>
  <si>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</si>
  <si>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</si>
  <si>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</si>
  <si>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</si>
  <si>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</si>
  <si>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</si>
  <si>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</si>
  <si>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</si>
  <si>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</si>
  <si>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</si>
  <si>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</si>
  <si>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</si>
  <si>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</si>
  <si>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</si>
  <si>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</si>
  <si>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</si>
  <si>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</si>
  <si>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</si>
  <si>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</si>
  <si>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</si>
  <si>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</si>
  <si>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</si>
  <si>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</si>
  <si>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</si>
  <si>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</si>
  <si>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</si>
  <si>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</si>
  <si>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</si>
  <si>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</si>
  <si>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</si>
  <si>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</si>
  <si>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</si>
  <si>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</si>
  <si>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</si>
  <si>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</si>
  <si>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</si>
  <si>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</si>
  <si>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</si>
  <si>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</si>
  <si>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</si>
  <si>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</si>
  <si>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</si>
  <si>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</si>
  <si>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</si>
  <si>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</si>
  <si>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</si>
  <si>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</si>
  <si>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</si>
  <si>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</si>
  <si>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</si>
  <si>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</si>
  <si>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</si>
  <si>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</si>
  <si>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</si>
  <si>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</si>
  <si>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</si>
  <si>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</si>
  <si>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</si>
  <si>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</si>
  <si>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</si>
  <si>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</si>
  <si>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</si>
  <si>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</si>
  <si>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</si>
  <si>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</si>
  <si>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</si>
  <si>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</si>
  <si>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</si>
  <si>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</si>
  <si>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</si>
  <si>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</si>
  <si>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</si>
  <si>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</si>
  <si>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</si>
  <si>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</si>
  <si>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</si>
  <si>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</si>
  <si>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</si>
  <si>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</si>
  <si>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</si>
  <si>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</si>
  <si>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</si>
  <si>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</si>
  <si>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</si>
  <si>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</si>
  <si>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</si>
  <si>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</si>
  <si>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</si>
  <si>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</si>
  <si>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</si>
  <si>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</si>
  <si>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</si>
  <si>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</si>
  <si>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</si>
  <si>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</si>
  <si>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</si>
  <si>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</si>
  <si>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</si>
  <si>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</si>
  <si>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</si>
  <si>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</si>
  <si>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</si>
  <si>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</si>
  <si>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</si>
  <si>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</si>
  <si>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</si>
  <si>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</si>
  <si>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</si>
  <si>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</si>
  <si>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</si>
  <si>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</si>
  <si>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</si>
  <si>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</si>
  <si>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</si>
  <si>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</si>
  <si>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</si>
  <si>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</si>
  <si>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</si>
  <si>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</si>
  <si>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</si>
  <si>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</si>
  <si>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</si>
  <si>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</si>
  <si>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</si>
  <si>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</si>
  <si>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</si>
  <si>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</si>
  <si>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</si>
  <si>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</si>
  <si>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</si>
  <si>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</si>
  <si>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</si>
  <si>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</si>
  <si>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</si>
  <si>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</si>
  <si>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</si>
  <si>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</si>
  <si>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</si>
  <si>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</si>
  <si>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</si>
  <si>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</si>
  <si>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</si>
  <si>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</si>
  <si>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</si>
  <si>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</si>
  <si>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</si>
  <si>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</si>
  <si>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</si>
  <si>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</si>
  <si>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</si>
  <si>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</si>
  <si>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</si>
  <si>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</si>
  <si>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</si>
  <si>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</si>
  <si>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</si>
  <si>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</si>
  <si>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</si>
  <si>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</si>
  <si>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</si>
  <si>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</si>
  <si>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</si>
  <si>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</si>
  <si>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</si>
  <si>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</si>
  <si>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</si>
  <si>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</si>
  <si>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</si>
  <si>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</si>
  <si>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</si>
  <si>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</si>
  <si>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</si>
  <si>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</si>
  <si>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</si>
  <si>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</si>
  <si>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</si>
  <si>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</si>
  <si>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</si>
  <si>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</si>
  <si>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</si>
  <si>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</si>
  <si>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</si>
  <si>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</si>
  <si>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</si>
  <si>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</si>
  <si>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</si>
  <si>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</si>
  <si>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</si>
  <si>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</si>
  <si>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</si>
  <si>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</si>
  <si>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</si>
  <si>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</si>
  <si>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</si>
  <si>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</si>
  <si>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</si>
  <si>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</si>
  <si>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</si>
  <si>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</si>
  <si>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</si>
  <si>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</si>
  <si>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</si>
  <si>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</si>
  <si>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</si>
  <si>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</si>
  <si>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</si>
  <si>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</si>
  <si>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</si>
  <si>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</si>
  <si>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</si>
  <si>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</si>
  <si>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</si>
  <si>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</si>
  <si>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</si>
  <si>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</si>
  <si>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</si>
  <si>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</si>
  <si>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</si>
  <si>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</si>
  <si>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</si>
  <si>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</si>
  <si>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</si>
  <si>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</si>
  <si>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</si>
  <si>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</si>
  <si>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</si>
  <si>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</si>
  <si>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</si>
  <si>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</si>
  <si>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</si>
  <si>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</si>
  <si>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</si>
  <si>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</si>
  <si>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</si>
  <si>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</si>
  <si>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</si>
  <si>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</si>
  <si>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</si>
  <si>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</si>
  <si>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</si>
  <si>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</si>
  <si>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</si>
  <si>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</si>
  <si>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</si>
  <si>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</si>
  <si>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</si>
  <si>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</si>
  <si>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</si>
  <si>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</si>
  <si>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</si>
  <si>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</si>
  <si>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</si>
  <si>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</si>
  <si>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</si>
  <si>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</si>
  <si>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</si>
  <si>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</si>
  <si>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</si>
  <si>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</si>
  <si>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</si>
  <si>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</si>
  <si>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</si>
  <si>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</si>
  <si>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</si>
  <si>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</si>
  <si>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</si>
  <si>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</si>
  <si>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</si>
  <si>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</si>
  <si>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</si>
  <si>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</si>
  <si>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</si>
  <si>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</si>
  <si>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</si>
  <si>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</si>
  <si>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</si>
  <si>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</si>
  <si>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</si>
  <si>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</si>
  <si>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</si>
  <si>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</si>
  <si>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</si>
  <si>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</si>
  <si>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</si>
  <si>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</si>
  <si>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</si>
  <si>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</si>
  <si>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</si>
  <si>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</si>
  <si>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</si>
  <si>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</si>
  <si>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</si>
  <si>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</si>
  <si>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</si>
  <si>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</si>
  <si>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</si>
  <si>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</si>
  <si>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</si>
  <si>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</si>
  <si>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</si>
  <si>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</si>
  <si>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</si>
  <si>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</si>
  <si>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</si>
  <si>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</si>
  <si>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</si>
  <si>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</si>
  <si>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</si>
  <si>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</si>
  <si>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</si>
  <si>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</si>
  <si>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</si>
  <si>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</si>
  <si>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</si>
  <si>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</si>
  <si>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</si>
  <si>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</si>
  <si>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</si>
  <si>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</si>
  <si>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</si>
  <si>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</si>
  <si>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</si>
  <si>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</si>
  <si>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</si>
  <si>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</si>
  <si>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</si>
  <si>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</si>
  <si>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</si>
  <si>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</si>
  <si>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</si>
  <si>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</si>
  <si>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</si>
  <si>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</si>
  <si>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</si>
  <si>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</si>
  <si>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</si>
  <si>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</si>
  <si>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</si>
  <si>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</si>
  <si>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</si>
  <si>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</si>
  <si>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</si>
  <si>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</si>
  <si>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</si>
  <si>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</si>
  <si>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</si>
  <si>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</si>
  <si>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</si>
  <si>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</si>
  <si>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</si>
  <si>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</si>
  <si>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</si>
  <si>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</si>
  <si>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</si>
  <si>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</si>
  <si>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</si>
  <si>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</si>
  <si>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</si>
  <si>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</si>
  <si>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</si>
  <si>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</si>
  <si>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</si>
  <si>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</si>
  <si>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</si>
  <si>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</si>
  <si>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</si>
  <si>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</si>
  <si>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</si>
  <si>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</si>
  <si>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</si>
  <si>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</si>
  <si>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</si>
  <si>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</si>
  <si>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</si>
  <si>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</si>
  <si>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</si>
  <si>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</si>
  <si>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</si>
  <si>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</si>
  <si>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</si>
  <si>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</si>
  <si>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</si>
  <si>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</si>
  <si>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</si>
  <si>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</si>
  <si>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</si>
  <si>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</si>
  <si>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</si>
  <si>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</si>
  <si>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</si>
  <si>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</si>
  <si>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</si>
  <si>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</si>
  <si>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</si>
  <si>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</si>
  <si>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</si>
  <si>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</si>
  <si>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</si>
  <si>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</si>
  <si>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</si>
  <si>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</si>
  <si>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</si>
  <si>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</si>
  <si>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</si>
  <si>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</si>
  <si>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</si>
  <si>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</si>
  <si>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</si>
  <si>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</si>
  <si>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</si>
  <si>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</si>
  <si>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</si>
  <si>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</si>
  <si>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</si>
  <si>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</si>
  <si>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</si>
  <si>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</si>
  <si>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</si>
  <si>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</si>
  <si>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</si>
  <si>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</si>
  <si>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</si>
  <si>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</si>
  <si>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</si>
  <si>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</si>
  <si>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</si>
  <si>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</si>
  <si>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</si>
  <si>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</si>
  <si>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</si>
  <si>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</si>
  <si>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</si>
  <si>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</si>
  <si>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</si>
  <si>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</si>
  <si>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</si>
  <si>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</si>
  <si>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</si>
  <si>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</si>
  <si>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</si>
  <si>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</si>
  <si>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</si>
  <si>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</si>
  <si>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</si>
  <si>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</si>
  <si>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</si>
  <si>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</si>
  <si>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</si>
  <si>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</si>
  <si>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</si>
  <si>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</si>
  <si>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</si>
  <si>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</si>
  <si>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</si>
  <si>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</si>
  <si>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</si>
  <si>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</si>
  <si>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</si>
  <si>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</si>
  <si>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</si>
  <si>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</si>
  <si>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</si>
  <si>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</si>
  <si>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</si>
  <si>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</si>
  <si>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</si>
  <si>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</si>
  <si>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</si>
  <si>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</si>
  <si>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</si>
  <si>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</si>
  <si>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</si>
  <si>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</si>
  <si>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</si>
  <si>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</si>
  <si>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</si>
  <si>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</si>
  <si>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</si>
  <si>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</si>
  <si>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</si>
  <si>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</si>
  <si>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</si>
  <si>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</si>
  <si>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</si>
  <si>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</si>
  <si>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</si>
  <si>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</si>
  <si>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</si>
  <si>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</si>
  <si>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</si>
  <si>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</si>
  <si>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</si>
  <si>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</si>
  <si>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</si>
  <si>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</si>
  <si>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</si>
  <si>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</si>
  <si>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</si>
  <si>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</si>
  <si>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</si>
  <si>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</si>
  <si>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</si>
  <si>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</si>
  <si>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</si>
  <si>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</si>
  <si>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</si>
  <si>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</si>
  <si>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</si>
  <si>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</si>
  <si>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</si>
  <si>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</si>
  <si>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</si>
  <si>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</si>
  <si>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</si>
  <si>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</si>
  <si>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</si>
  <si>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</si>
  <si>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</si>
  <si>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</si>
  <si>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</si>
  <si>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</si>
  <si>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</si>
  <si>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</si>
  <si>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</si>
  <si>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</si>
  <si>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</si>
  <si>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</si>
  <si>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</si>
  <si>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</si>
  <si>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</si>
  <si>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</si>
  <si>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</si>
  <si>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</si>
  <si>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</si>
  <si>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</si>
  <si>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</si>
  <si>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</si>
  <si>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</si>
  <si>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</si>
  <si>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</si>
  <si>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</si>
  <si>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</si>
  <si>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</si>
  <si>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</si>
  <si>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</si>
  <si>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</si>
  <si>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</si>
  <si>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</si>
  <si>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</si>
  <si>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</si>
  <si>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</si>
  <si>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</si>
  <si>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</si>
  <si>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</si>
  <si>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</si>
  <si>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</si>
  <si>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</si>
  <si>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</si>
  <si>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</si>
  <si>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</si>
  <si>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</si>
  <si>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</si>
  <si>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</si>
  <si>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</si>
  <si>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</si>
  <si>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</si>
  <si>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</si>
  <si>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</si>
  <si>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</si>
  <si>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</si>
  <si>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</si>
  <si>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</si>
  <si>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</si>
  <si>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</si>
  <si>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</si>
  <si>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</si>
  <si>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</si>
  <si>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</si>
  <si>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</si>
  <si>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</si>
  <si>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</si>
  <si>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</si>
  <si>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</si>
  <si>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</si>
  <si>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</si>
  <si>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</si>
  <si>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</si>
  <si>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</si>
  <si>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</si>
  <si>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</si>
  <si>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</si>
  <si>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</si>
  <si>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</si>
  <si>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</si>
  <si>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</si>
  <si>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</si>
  <si>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</si>
  <si>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</si>
  <si>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</si>
  <si>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</si>
  <si>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</si>
  <si>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</si>
  <si>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</si>
  <si>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</si>
  <si>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</si>
  <si>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</si>
  <si>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</si>
  <si>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</si>
  <si>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</si>
  <si>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</si>
  <si>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</si>
  <si>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</si>
  <si>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</si>
  <si>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</si>
  <si>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</si>
  <si>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</si>
  <si>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</si>
  <si>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</si>
  <si>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</si>
  <si>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</si>
  <si>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</si>
  <si>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</si>
  <si>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</si>
  <si>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</si>
  <si>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</si>
  <si>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</si>
  <si>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</si>
  <si>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</si>
  <si>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</si>
  <si>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</si>
  <si>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</si>
  <si>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</si>
  <si>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</si>
  <si>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</si>
  <si>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</si>
  <si>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</si>
  <si>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</si>
  <si>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</si>
  <si>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</si>
  <si>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</si>
  <si>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</si>
  <si>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</si>
  <si>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</si>
  <si>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</si>
  <si>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</si>
  <si>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</si>
  <si>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</si>
  <si>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</si>
  <si>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</si>
  <si>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</si>
  <si>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</si>
  <si>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</si>
  <si>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</si>
  <si>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</si>
  <si>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</si>
  <si>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</si>
  <si>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</si>
  <si>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</si>
  <si>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</si>
  <si>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</si>
  <si>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</si>
  <si>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</si>
  <si>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</si>
  <si>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</si>
  <si>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</si>
  <si>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</si>
  <si>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</si>
  <si>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</si>
  <si>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</si>
  <si>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</si>
  <si>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</si>
  <si>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</si>
  <si>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</si>
  <si>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</si>
  <si>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</si>
  <si>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</si>
  <si>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</si>
  <si>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</si>
  <si>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</si>
  <si>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</si>
  <si>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</si>
  <si>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</si>
  <si>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</si>
  <si>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</si>
  <si>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</si>
  <si>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</si>
  <si>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</si>
  <si>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</si>
  <si>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</si>
  <si>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</si>
  <si>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</si>
  <si>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</si>
  <si>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</si>
  <si>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</si>
  <si>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</si>
  <si>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</si>
  <si>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</si>
  <si>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</si>
  <si>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</si>
  <si>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</si>
  <si>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</si>
  <si>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</si>
  <si>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</si>
  <si>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</si>
  <si>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</si>
  <si>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</si>
  <si>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</si>
  <si>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</si>
  <si>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</si>
  <si>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</si>
  <si>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</si>
  <si>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</si>
  <si>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</si>
  <si>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</si>
  <si>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</si>
  <si>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</si>
  <si>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</si>
  <si>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</si>
  <si>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</si>
  <si>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</si>
  <si>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</si>
  <si>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</si>
  <si>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</si>
  <si>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</si>
  <si>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</si>
  <si>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</si>
  <si>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</si>
  <si>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</si>
  <si>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</si>
  <si>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</si>
  <si>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</si>
  <si>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</si>
  <si>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</si>
  <si>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</si>
  <si>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</si>
  <si>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</si>
  <si>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</si>
  <si>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</si>
  <si>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</si>
  <si>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</si>
  <si>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</si>
  <si>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</si>
  <si>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</si>
  <si>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</si>
  <si>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</si>
  <si>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</si>
  <si>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</si>
  <si>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</si>
  <si>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</si>
  <si>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</si>
  <si>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</si>
  <si>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</si>
  <si>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</si>
  <si>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</si>
  <si>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</si>
  <si>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</si>
  <si>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</si>
  <si>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</si>
  <si>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</si>
  <si>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</si>
  <si>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</si>
  <si>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</si>
  <si>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</si>
  <si>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</si>
  <si>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</si>
  <si>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</si>
  <si>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</si>
  <si>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</si>
  <si>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</si>
  <si>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</si>
  <si>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</si>
  <si>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</si>
  <si>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</si>
  <si>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</si>
  <si>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</si>
  <si>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</si>
  <si>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</si>
  <si>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</si>
  <si>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</si>
  <si>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</si>
  <si>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</si>
  <si>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</si>
  <si>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</si>
  <si>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</si>
  <si>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</si>
  <si>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</si>
  <si>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</si>
  <si>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</si>
  <si>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</si>
  <si>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</si>
  <si>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</si>
  <si>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</si>
  <si>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</si>
  <si>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</si>
  <si>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</si>
  <si>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</si>
  <si>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</si>
  <si>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</si>
  <si>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</si>
  <si>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</si>
  <si>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</si>
  <si>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</si>
  <si>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</si>
  <si>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</si>
  <si>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</si>
  <si>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</si>
  <si>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</si>
  <si>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</si>
  <si>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</si>
  <si>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</si>
  <si>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</si>
  <si>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</si>
  <si>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</si>
  <si>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</si>
  <si>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</si>
  <si>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</si>
  <si>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</si>
  <si>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</si>
  <si>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</si>
  <si>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</si>
  <si>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</si>
  <si>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</si>
  <si>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</si>
  <si>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</si>
  <si>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</si>
  <si>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</si>
  <si>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</si>
  <si>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</si>
  <si>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</si>
  <si>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</si>
  <si>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</si>
  <si>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</si>
  <si>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</si>
  <si>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</si>
  <si>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</si>
  <si>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</si>
  <si>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</si>
  <si>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</si>
  <si>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</si>
  <si>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</si>
  <si>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</si>
  <si>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</si>
  <si>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</si>
  <si>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</si>
  <si>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</si>
  <si>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</si>
  <si>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</si>
  <si>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</si>
  <si>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</si>
  <si>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</si>
  <si>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</si>
  <si>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</si>
  <si>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</si>
  <si>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</si>
  <si>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</si>
  <si>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</si>
  <si>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</si>
  <si>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</si>
  <si>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</si>
  <si>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</si>
  <si>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</si>
  <si>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</si>
  <si>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</si>
  <si>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</si>
  <si>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</si>
  <si>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</si>
  <si>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</si>
  <si>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</si>
  <si>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</si>
  <si>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</si>
  <si>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</si>
  <si>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</si>
  <si>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</si>
  <si>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</si>
  <si>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</si>
  <si>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</si>
  <si>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</si>
  <si>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</si>
  <si>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</si>
  <si>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</si>
  <si>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</si>
  <si>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</si>
  <si>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</si>
  <si>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</si>
  <si>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</si>
  <si>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</si>
  <si>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</si>
  <si>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</si>
  <si>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</si>
  <si>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</si>
  <si>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</si>
  <si>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</si>
  <si>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</si>
  <si>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</si>
  <si>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</si>
  <si>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</si>
  <si>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</si>
  <si>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</si>
  <si>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</si>
  <si>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</si>
  <si>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</si>
  <si>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</si>
  <si>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</si>
  <si>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</si>
  <si>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</si>
  <si>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</si>
  <si>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</si>
  <si>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</si>
  <si>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</si>
  <si>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</si>
  <si>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</si>
  <si>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</si>
  <si>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</si>
  <si>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</si>
  <si>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</si>
  <si>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</si>
  <si>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</si>
  <si>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</si>
  <si>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</si>
  <si>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</si>
  <si>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</si>
  <si>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</si>
  <si>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</si>
  <si>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</si>
  <si>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</si>
  <si>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</si>
  <si>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</si>
  <si>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</si>
  <si>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</si>
  <si>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</si>
  <si>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</si>
  <si>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</si>
  <si>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</si>
  <si>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</si>
  <si>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</si>
  <si>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</si>
  <si>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</si>
  <si>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</si>
  <si>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</si>
  <si>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</si>
  <si>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</si>
  <si>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</si>
  <si>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</si>
  <si>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</si>
  <si>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</si>
  <si>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</si>
  <si>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</si>
  <si>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</si>
  <si>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</si>
  <si>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</si>
  <si>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</si>
  <si>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</si>
  <si>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</si>
  <si>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</si>
  <si>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</si>
  <si>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</si>
  <si>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</si>
  <si>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</si>
  <si>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</si>
  <si>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</si>
  <si>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</si>
  <si>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</si>
  <si>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</si>
  <si>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</si>
  <si>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</si>
  <si>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</si>
  <si>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</si>
  <si>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</si>
  <si>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</si>
  <si>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</si>
  <si>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</si>
  <si>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</si>
  <si>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</si>
  <si>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</si>
  <si>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</si>
  <si>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</si>
  <si>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</si>
  <si>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</si>
  <si>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</si>
  <si>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</si>
  <si>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</si>
  <si>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</si>
  <si>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</si>
  <si>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</si>
  <si>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</si>
  <si>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</si>
  <si>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</si>
  <si>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</si>
  <si>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</si>
  <si>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</si>
  <si>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</si>
  <si>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</si>
  <si>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</si>
  <si>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</si>
  <si>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</si>
  <si>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</si>
  <si>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</si>
  <si>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</si>
  <si>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</si>
  <si>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</si>
  <si>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</si>
  <si>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</si>
  <si>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</si>
  <si>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</si>
  <si>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</si>
  <si>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</si>
  <si>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</si>
  <si>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</si>
  <si>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</si>
  <si>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</si>
  <si>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</si>
  <si>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</si>
  <si>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</si>
  <si>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</si>
  <si>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</si>
  <si>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</si>
  <si>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</si>
  <si>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</si>
  <si>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</si>
  <si>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</si>
  <si>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</si>
  <si>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</si>
  <si>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</si>
  <si>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</si>
  <si>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</si>
  <si>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</si>
  <si>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</si>
  <si>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</si>
  <si>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</si>
  <si>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</si>
  <si>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</si>
  <si>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</si>
  <si>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</si>
  <si>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</si>
  <si>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</si>
  <si>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</si>
  <si>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</si>
  <si>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</si>
  <si>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</si>
  <si>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</si>
  <si>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</si>
  <si>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</si>
  <si>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</si>
  <si>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</si>
  <si>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</si>
  <si>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</si>
  <si>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</si>
  <si>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</si>
  <si>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</si>
  <si>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</si>
  <si>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</si>
  <si>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</si>
  <si>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</si>
  <si>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</si>
  <si>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</si>
  <si>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</si>
  <si>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</si>
  <si>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</si>
  <si>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</si>
  <si>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</si>
  <si>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</si>
  <si>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</si>
  <si>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</si>
  <si>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</si>
  <si>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</si>
  <si>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</si>
  <si>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</si>
  <si>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</si>
  <si>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</si>
  <si>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</si>
  <si>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</si>
  <si>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</si>
  <si>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</si>
  <si>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</si>
  <si>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</si>
  <si>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</si>
  <si>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</si>
  <si>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</si>
  <si>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</si>
  <si>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</si>
  <si>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</si>
  <si>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</si>
  <si>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</si>
  <si>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</si>
  <si>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</si>
  <si>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</si>
  <si>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</si>
  <si>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</si>
  <si>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</si>
  <si>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</si>
  <si>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</si>
  <si>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</si>
  <si>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</si>
  <si>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</si>
  <si>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</si>
  <si>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</si>
  <si>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</si>
  <si>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</si>
  <si>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</si>
  <si>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</si>
  <si>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</si>
  <si>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</si>
  <si>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</si>
  <si>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</si>
  <si>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</si>
  <si>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</si>
  <si>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</si>
  <si>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</si>
  <si>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</si>
  <si>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</si>
  <si>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</si>
  <si>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</si>
  <si>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</si>
  <si>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</si>
  <si>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</si>
  <si>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</si>
  <si>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</si>
  <si>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</si>
  <si>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</si>
  <si>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</si>
  <si>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</si>
  <si>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</si>
  <si>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</si>
  <si>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</si>
  <si>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</si>
  <si>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</si>
  <si>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</si>
  <si>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</si>
  <si>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</si>
  <si>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</si>
  <si>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</si>
  <si>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</si>
  <si>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</si>
  <si>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</si>
  <si>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</si>
  <si>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</si>
  <si>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</si>
  <si>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</si>
  <si>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</si>
  <si>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</si>
  <si>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</si>
  <si>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</si>
  <si>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</si>
  <si>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</si>
  <si>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</si>
  <si>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</si>
  <si>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</si>
  <si>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</si>
  <si>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</si>
  <si>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</si>
  <si>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</si>
  <si>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</si>
  <si>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</si>
  <si>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</si>
  <si>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</si>
  <si>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</si>
  <si>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</si>
  <si>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</si>
  <si>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</si>
  <si>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</si>
  <si>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</si>
  <si>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</si>
  <si>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</si>
  <si>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</si>
  <si>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</si>
  <si>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</si>
  <si>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</si>
  <si>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</si>
  <si>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</si>
  <si>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</si>
  <si>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</si>
  <si>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</si>
  <si>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</si>
  <si>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</si>
  <si>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</si>
  <si>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</si>
  <si>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</si>
  <si>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</si>
  <si>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</si>
  <si>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</si>
  <si>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</si>
  <si>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</si>
  <si>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</si>
  <si>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</si>
  <si>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</si>
  <si>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</si>
  <si>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</si>
  <si>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</si>
  <si>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</si>
  <si>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</si>
  <si>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</si>
  <si>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</si>
  <si>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</si>
  <si>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</si>
  <si>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</si>
  <si>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</si>
  <si>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</si>
  <si>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</si>
  <si>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</si>
  <si>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</si>
  <si>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</si>
  <si>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</si>
  <si>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</si>
  <si>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</si>
  <si>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</si>
  <si>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</si>
  <si>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</si>
  <si>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</si>
  <si>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</si>
  <si>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</si>
  <si>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</si>
  <si>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</si>
  <si>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</si>
  <si>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</si>
  <si>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</si>
  <si>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</si>
  <si>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</si>
  <si>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</si>
  <si>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</si>
  <si>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</si>
  <si>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</si>
  <si>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</si>
  <si>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</si>
  <si>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</si>
  <si>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</si>
  <si>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</si>
  <si>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</si>
  <si>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</si>
  <si>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</si>
  <si>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</si>
  <si>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</si>
  <si>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</si>
  <si>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</si>
  <si>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</si>
  <si>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</si>
  <si>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</si>
  <si>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</si>
  <si>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</si>
  <si>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</si>
  <si>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</si>
  <si>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</si>
  <si>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</si>
  <si>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</si>
  <si>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</si>
  <si>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</si>
  <si>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</si>
  <si>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</si>
  <si>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</si>
  <si>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</si>
  <si>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</si>
  <si>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</si>
  <si>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</si>
  <si>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</si>
  <si>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</si>
  <si>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</si>
  <si>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</si>
  <si>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</si>
  <si>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</si>
  <si>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</si>
  <si>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</si>
  <si>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</si>
  <si>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</si>
  <si>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</si>
  <si>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</si>
  <si>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</si>
  <si>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</si>
  <si>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</si>
  <si>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</si>
  <si>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</si>
  <si>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</si>
  <si>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</si>
  <si>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</si>
  <si>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</si>
  <si>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</si>
  <si>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</si>
  <si>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</si>
  <si>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</si>
  <si>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</si>
  <si>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</si>
  <si>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</si>
  <si>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</si>
  <si>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</si>
  <si>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</si>
  <si>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</si>
  <si>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</si>
  <si>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</si>
  <si>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</si>
  <si>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</si>
  <si>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</si>
  <si>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</si>
  <si>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</si>
  <si>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</si>
  <si>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</si>
  <si>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</si>
  <si>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</si>
  <si>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</si>
  <si>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</si>
  <si>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</si>
  <si>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</si>
  <si>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</si>
  <si>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</si>
  <si>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</si>
  <si>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</si>
  <si>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</si>
  <si>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</si>
  <si>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</si>
  <si>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</si>
  <si>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</si>
  <si>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</si>
  <si>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</si>
  <si>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</si>
  <si>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</si>
  <si>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</si>
  <si>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</si>
  <si>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</si>
  <si>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</si>
  <si>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</si>
  <si>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</si>
  <si>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</si>
  <si>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</si>
  <si>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</si>
  <si>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</si>
  <si>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</si>
  <si>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</si>
  <si>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</si>
  <si>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</si>
  <si>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</si>
  <si>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</si>
  <si>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</si>
  <si>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</si>
  <si>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</si>
  <si>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</si>
  <si>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</si>
  <si>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</si>
  <si>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</si>
  <si>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</si>
  <si>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</si>
  <si>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</si>
  <si>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</si>
  <si>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</si>
  <si>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</si>
  <si>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</si>
  <si>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</si>
  <si>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</si>
  <si>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</si>
  <si>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</si>
  <si>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</si>
  <si>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</si>
  <si>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</si>
  <si>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</si>
  <si>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</si>
  <si>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</si>
  <si>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</si>
  <si>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</si>
  <si>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</si>
  <si>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</si>
  <si>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</si>
  <si>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</si>
  <si>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</si>
  <si>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</si>
  <si>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</si>
  <si>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</si>
  <si>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</si>
  <si>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</si>
  <si>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</si>
  <si>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</si>
  <si>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</si>
  <si>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</si>
  <si>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</si>
  <si>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</si>
  <si>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</si>
  <si>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</si>
  <si>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</si>
  <si>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</si>
  <si>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</si>
  <si>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</si>
  <si>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</si>
  <si>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</si>
  <si>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</si>
  <si>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</si>
  <si>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</si>
  <si>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</si>
  <si>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</si>
  <si>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</si>
  <si>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</si>
  <si>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</si>
  <si>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</si>
  <si>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</si>
  <si>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</si>
  <si>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</si>
  <si>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</si>
  <si>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</si>
  <si>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</si>
  <si>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</si>
  <si>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</si>
  <si>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</si>
  <si>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</si>
  <si>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</si>
  <si>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</si>
  <si>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</si>
  <si>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</si>
  <si>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</si>
  <si>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</si>
  <si>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</si>
  <si>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</si>
  <si>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</si>
  <si>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</si>
  <si>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</si>
  <si>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</si>
  <si>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</si>
  <si>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</si>
  <si>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</si>
  <si>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</si>
  <si>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</si>
  <si>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</si>
  <si>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</si>
  <si>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</si>
  <si>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</si>
  <si>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</si>
  <si>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</si>
  <si>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</si>
  <si>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</si>
  <si>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</si>
  <si>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</si>
  <si>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</si>
  <si>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</si>
  <si>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</si>
  <si>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</si>
  <si>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</si>
  <si>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</si>
  <si>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</si>
  <si>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</si>
  <si>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</si>
  <si>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</si>
  <si>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</si>
  <si>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</si>
  <si>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</si>
  <si>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</si>
  <si>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</si>
  <si>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</si>
  <si>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</si>
  <si>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</si>
  <si>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</si>
  <si>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</si>
  <si>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</si>
  <si>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</si>
  <si>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</si>
  <si>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</si>
  <si>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</si>
  <si>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</si>
  <si>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</si>
  <si>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</si>
  <si>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</si>
  <si>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</si>
  <si>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</si>
  <si>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</si>
  <si>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</si>
  <si>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</si>
  <si>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</si>
  <si>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</si>
  <si>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</si>
  <si>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</si>
  <si>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</si>
  <si>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</si>
  <si>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</si>
  <si>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</si>
  <si>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</si>
  <si>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</si>
  <si>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</si>
  <si>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</si>
  <si>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</si>
  <si>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</si>
  <si>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</si>
  <si>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</si>
  <si>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</si>
  <si>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</si>
  <si>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</si>
  <si>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</si>
  <si>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</si>
  <si>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</si>
  <si>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</si>
  <si>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</si>
  <si>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</si>
  <si>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</si>
  <si>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</si>
  <si>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</si>
  <si>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</si>
  <si>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</si>
  <si>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</si>
  <si>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</si>
  <si>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</si>
  <si>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</si>
  <si>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</si>
  <si>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</si>
  <si>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</si>
  <si>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</si>
  <si>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</si>
  <si>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</si>
  <si>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</si>
  <si>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</si>
  <si>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</si>
  <si>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</si>
  <si>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</si>
  <si>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</si>
  <si>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</si>
  <si>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</si>
  <si>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</si>
  <si>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</si>
  <si>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</si>
  <si>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</si>
  <si>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</si>
  <si>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</si>
  <si>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</si>
  <si>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</si>
  <si>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</si>
  <si>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</si>
  <si>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</si>
  <si>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</si>
  <si>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</si>
  <si>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</si>
  <si>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</si>
  <si>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</si>
  <si>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</si>
  <si>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</si>
  <si>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</si>
  <si>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</si>
  <si>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</si>
  <si>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</si>
  <si>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</si>
  <si>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</si>
  <si>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</si>
  <si>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</si>
  <si>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</si>
  <si>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</si>
  <si>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</si>
  <si>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</si>
  <si>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</si>
  <si>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</si>
  <si>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</si>
  <si>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</si>
  <si>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</si>
  <si>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</si>
  <si>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</si>
  <si>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</si>
  <si>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</si>
  <si>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</si>
  <si>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</si>
  <si>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</si>
  <si>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</si>
  <si>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</si>
  <si>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</si>
  <si>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</si>
  <si>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</si>
  <si>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</si>
  <si>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</si>
  <si>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</si>
  <si>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</si>
  <si>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</si>
  <si>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</si>
  <si>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</si>
  <si>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</si>
  <si>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</si>
  <si>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</si>
  <si>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</si>
  <si>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</si>
  <si>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</si>
  <si>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</si>
  <si>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</si>
  <si>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</si>
  <si>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</si>
  <si>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</si>
  <si>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</si>
  <si>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</si>
  <si>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</si>
  <si>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</si>
  <si>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</si>
  <si>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</si>
  <si>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</si>
  <si>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</si>
  <si>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</si>
  <si>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</si>
  <si>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</si>
  <si>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</si>
  <si>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</si>
  <si>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</si>
  <si>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</si>
  <si>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</si>
  <si>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</si>
  <si>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</si>
  <si>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</si>
  <si>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</si>
  <si>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</si>
  <si>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</si>
  <si>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</si>
  <si>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</si>
  <si>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</si>
  <si>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</si>
  <si>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</si>
  <si>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</si>
  <si>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</si>
  <si>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</si>
  <si>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</si>
  <si>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</si>
  <si>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</si>
  <si>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</si>
  <si>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</si>
  <si>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</si>
  <si>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</si>
  <si>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</si>
  <si>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</si>
  <si>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</si>
  <si>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</si>
  <si>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</si>
  <si>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</si>
  <si>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</si>
  <si>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</si>
  <si>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</si>
  <si>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</si>
  <si>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</si>
  <si>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</si>
  <si>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</si>
  <si>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</si>
  <si>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</si>
  <si>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</si>
  <si>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</si>
  <si>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</si>
  <si>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</si>
  <si>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</si>
  <si>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</si>
  <si>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</si>
  <si>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</si>
  <si>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</si>
  <si>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</si>
  <si>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</si>
  <si>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</si>
  <si>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</si>
  <si>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</si>
  <si>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</si>
  <si>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</si>
  <si>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</si>
  <si>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</si>
  <si>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</si>
  <si>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</si>
  <si>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</si>
  <si>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</si>
  <si>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</si>
  <si>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</si>
  <si>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</si>
  <si>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</si>
  <si>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</si>
  <si>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</si>
  <si>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</si>
  <si>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</si>
  <si>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</si>
  <si>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</si>
  <si>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</si>
  <si>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</si>
  <si>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</si>
  <si>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</si>
  <si>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</si>
  <si>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</si>
  <si>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</si>
  <si>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</si>
  <si>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</si>
  <si>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</si>
  <si>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</si>
  <si>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</si>
  <si>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</si>
  <si>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</si>
  <si>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</si>
  <si>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</si>
  <si>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</si>
  <si>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</si>
  <si>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</si>
  <si>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</si>
  <si>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</si>
  <si>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</si>
  <si>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</si>
  <si>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</si>
  <si>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</si>
  <si>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</si>
  <si>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</si>
  <si>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</si>
  <si>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</si>
  <si>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</si>
  <si>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</si>
  <si>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</si>
  <si>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</si>
  <si>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</si>
  <si>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</si>
  <si>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</si>
  <si>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</si>
  <si>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</si>
  <si>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</si>
  <si>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</si>
  <si>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</si>
  <si>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</si>
  <si>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</si>
  <si>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</si>
  <si>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</si>
  <si>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</si>
  <si>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</si>
  <si>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</si>
  <si>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</si>
  <si>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</si>
  <si>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</si>
  <si>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</si>
  <si>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</si>
  <si>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</si>
  <si>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</si>
  <si>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</si>
  <si>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</si>
  <si>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</si>
  <si>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</si>
  <si>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</si>
  <si>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</si>
  <si>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</si>
  <si>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</si>
  <si>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</si>
  <si>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</si>
  <si>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</si>
  <si>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</si>
  <si>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</si>
  <si>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</si>
  <si>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</si>
  <si>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</si>
  <si>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</si>
  <si>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</si>
  <si>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</si>
  <si>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</si>
  <si>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</si>
  <si>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</si>
  <si>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</si>
  <si>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</si>
  <si>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</si>
  <si>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</si>
  <si>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</si>
  <si>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</si>
  <si>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</si>
  <si>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</si>
  <si>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</si>
  <si>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</si>
  <si>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</si>
  <si>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</si>
  <si>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</si>
  <si>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</si>
  <si>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</si>
  <si>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</si>
  <si>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</si>
  <si>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</si>
  <si>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</si>
  <si>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</si>
  <si>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</si>
  <si>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</si>
  <si>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</si>
  <si>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</si>
  <si>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</si>
  <si>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</si>
  <si>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</si>
  <si>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</si>
  <si>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</si>
  <si>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</si>
  <si>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</si>
  <si>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</si>
  <si>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</si>
  <si>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</si>
  <si>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</si>
  <si>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</si>
  <si>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</si>
  <si>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</si>
  <si>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</si>
  <si>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</si>
  <si>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</si>
  <si>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</si>
  <si>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</si>
  <si>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</si>
  <si>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</si>
  <si>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</si>
  <si>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</si>
  <si>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</si>
  <si>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</si>
  <si>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</si>
  <si>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</si>
  <si>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</si>
  <si>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</si>
  <si>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</si>
  <si>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</si>
  <si>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</si>
  <si>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</si>
  <si>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</si>
  <si>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</si>
  <si>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</si>
  <si>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</si>
  <si>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</si>
  <si>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</si>
  <si>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</si>
  <si>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</si>
  <si>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</si>
  <si>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</si>
  <si>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</si>
  <si>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</si>
  <si>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</si>
  <si>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</si>
  <si>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</si>
  <si>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</si>
  <si>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</si>
  <si>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</si>
  <si>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</si>
  <si>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</si>
  <si>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</si>
  <si>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</si>
  <si>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</si>
  <si>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</si>
  <si>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</si>
  <si>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</si>
  <si>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</si>
  <si>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</si>
  <si>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</si>
  <si>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</si>
  <si>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</si>
  <si>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</si>
  <si>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</si>
  <si>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</si>
  <si>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</si>
  <si>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</si>
  <si>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</si>
  <si>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</si>
  <si>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</si>
  <si>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</si>
  <si>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</si>
  <si>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</si>
  <si>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</si>
  <si>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</si>
  <si>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</si>
  <si>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</si>
  <si>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</si>
  <si>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</si>
  <si>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</si>
  <si>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</si>
  <si>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</si>
  <si>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</si>
  <si>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</si>
  <si>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</si>
  <si>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</si>
  <si>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</si>
  <si>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</si>
  <si>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</si>
  <si>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</si>
  <si>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</si>
  <si>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</si>
  <si>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</si>
  <si>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</si>
  <si>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</si>
  <si>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</si>
  <si>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</si>
  <si>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</si>
  <si>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</si>
  <si>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</si>
  <si>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</si>
  <si>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</si>
  <si>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</si>
  <si>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</si>
  <si>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</si>
  <si>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</si>
  <si>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</si>
  <si>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</si>
  <si>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</si>
  <si>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</si>
  <si>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</si>
  <si>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</si>
  <si>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</si>
  <si>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</si>
  <si>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</si>
  <si>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</si>
  <si>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</si>
  <si>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</si>
  <si>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</si>
  <si>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</si>
  <si>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</si>
  <si>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</si>
  <si>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</si>
  <si>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</si>
  <si>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</si>
  <si>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</si>
  <si>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</si>
  <si>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</si>
  <si>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</si>
  <si>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</si>
  <si>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</si>
  <si>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</si>
  <si>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</si>
  <si>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</si>
  <si>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</si>
  <si>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</si>
  <si>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</si>
  <si>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</si>
  <si>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</si>
  <si>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</si>
  <si>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</si>
  <si>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</si>
  <si>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</si>
  <si>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</si>
  <si>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</si>
  <si>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</si>
  <si>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</si>
  <si>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</si>
  <si>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</si>
  <si>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</si>
  <si>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</si>
  <si>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</si>
  <si>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</si>
  <si>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</si>
  <si>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</si>
  <si>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</si>
  <si>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</si>
  <si>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</si>
  <si>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</si>
  <si>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</si>
  <si>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</si>
  <si>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</si>
  <si>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</si>
  <si>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</si>
  <si>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</si>
  <si>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</si>
  <si>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</si>
  <si>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</si>
  <si>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</si>
  <si>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</si>
  <si>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</si>
  <si>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</si>
  <si>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</si>
  <si>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</si>
  <si>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</si>
  <si>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</si>
  <si>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</si>
  <si>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</si>
  <si>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</si>
  <si>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</si>
  <si>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</si>
  <si>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</si>
  <si>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</si>
  <si>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</si>
  <si>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</si>
  <si>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</si>
  <si>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</si>
  <si>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</si>
  <si>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</si>
  <si>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</si>
  <si>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</si>
  <si>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</si>
  <si>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</si>
  <si>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</si>
  <si>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</si>
  <si>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</si>
  <si>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</si>
  <si>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</si>
  <si>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</si>
  <si>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</si>
  <si>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</si>
  <si>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</si>
  <si>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</si>
  <si>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</si>
  <si>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</si>
  <si>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</si>
  <si>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</si>
  <si>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</si>
  <si>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</si>
  <si>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</si>
  <si>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</si>
  <si>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</si>
  <si>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</si>
  <si>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</si>
  <si>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</si>
  <si>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</si>
  <si>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</si>
  <si>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</si>
  <si>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</si>
  <si>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</si>
  <si>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</si>
  <si>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</si>
  <si>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</si>
  <si>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</si>
  <si>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</si>
  <si>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</si>
  <si>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</si>
  <si>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</si>
  <si>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</si>
  <si>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</si>
  <si>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</si>
  <si>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</si>
  <si>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</si>
  <si>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</si>
  <si>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</si>
  <si>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</si>
  <si>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</si>
  <si>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</si>
  <si>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</si>
  <si>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</si>
  <si>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</si>
  <si>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</si>
  <si>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</si>
  <si>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</si>
  <si>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</si>
  <si>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</si>
  <si>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</si>
  <si>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</si>
  <si>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</si>
  <si>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</si>
  <si>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</si>
  <si>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</si>
  <si>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</si>
  <si>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</si>
  <si>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</si>
  <si>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</si>
  <si>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</si>
  <si>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</si>
  <si>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</si>
  <si>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</si>
  <si>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</si>
  <si>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</si>
  <si>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</si>
  <si>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</si>
  <si>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</si>
  <si>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</si>
  <si>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</si>
  <si>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</si>
  <si>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</si>
  <si>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</si>
  <si>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</si>
  <si>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</si>
  <si>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</si>
  <si>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</si>
  <si>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</si>
  <si>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</si>
  <si>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</si>
  <si>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</si>
  <si>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</si>
  <si>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</si>
  <si>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</si>
  <si>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</si>
  <si>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</si>
  <si>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</si>
  <si>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</si>
  <si>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</si>
  <si>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</si>
  <si>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</si>
  <si>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</si>
  <si>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</si>
  <si>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</si>
  <si>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</si>
  <si>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</si>
  <si>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</si>
  <si>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</si>
  <si>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</si>
  <si>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</si>
  <si>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</si>
  <si>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</si>
  <si>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</si>
  <si>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</si>
  <si>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</si>
  <si>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</si>
  <si>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</si>
  <si>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</si>
  <si>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</si>
  <si>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</si>
  <si>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</si>
  <si>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</si>
  <si>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</si>
  <si>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</si>
  <si>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</si>
  <si>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</si>
  <si>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</si>
  <si>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</si>
  <si>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</si>
  <si>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</si>
  <si>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</si>
  <si>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</si>
  <si>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</si>
  <si>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</si>
  <si>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</si>
  <si>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</si>
  <si>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</si>
  <si>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</si>
  <si>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</si>
  <si>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</si>
  <si>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</si>
  <si>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</si>
  <si>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</si>
  <si>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</si>
  <si>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</si>
  <si>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</si>
  <si>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</si>
  <si>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</si>
  <si>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</si>
  <si>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</si>
  <si>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</si>
  <si>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</si>
  <si>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</si>
  <si>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</si>
  <si>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</si>
  <si>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</si>
  <si>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</si>
  <si>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</si>
  <si>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</si>
  <si>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</si>
  <si>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</si>
  <si>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</si>
  <si>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</si>
  <si>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</si>
  <si>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</si>
  <si>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</si>
  <si>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</si>
  <si>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</si>
  <si>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</si>
  <si>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</si>
  <si>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</si>
  <si>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</si>
  <si>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</si>
  <si>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</si>
  <si>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</si>
  <si>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</si>
  <si>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</si>
  <si>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</si>
  <si>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</si>
  <si>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</si>
  <si>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</si>
  <si>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</si>
  <si>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</si>
  <si>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</si>
  <si>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</si>
  <si>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</si>
  <si>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</si>
  <si>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</si>
  <si>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</si>
  <si>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</si>
  <si>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</si>
  <si>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</si>
  <si>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</si>
  <si>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</si>
  <si>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</si>
  <si>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</si>
  <si>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</si>
  <si>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</si>
  <si>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</si>
  <si>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</si>
  <si>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</si>
  <si>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</si>
  <si>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</si>
  <si>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</si>
  <si>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</si>
  <si>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</si>
  <si>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</si>
  <si>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</si>
  <si>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</si>
  <si>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</si>
  <si>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</si>
  <si>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</si>
  <si>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</si>
  <si>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</si>
  <si>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</si>
  <si>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</si>
  <si>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</si>
  <si>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</si>
  <si>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</si>
  <si>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</si>
  <si>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</si>
  <si>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</si>
  <si>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</si>
  <si>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</si>
  <si>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</si>
  <si>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</si>
  <si>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</si>
  <si>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</si>
  <si>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</si>
  <si>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</si>
  <si>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</si>
  <si>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</si>
  <si>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</si>
  <si>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</si>
  <si>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</si>
  <si>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</si>
  <si>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</si>
  <si>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</si>
  <si>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</si>
  <si>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</si>
  <si>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</si>
  <si>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</si>
  <si>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</si>
  <si>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</si>
  <si>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</si>
  <si>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</si>
  <si>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</si>
  <si>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</si>
  <si>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</si>
  <si>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</si>
  <si>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</si>
  <si>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</si>
  <si>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</si>
  <si>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</si>
  <si>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</si>
  <si>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</si>
  <si>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</si>
  <si>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</si>
  <si>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</si>
  <si>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</si>
  <si>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</si>
  <si>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</si>
  <si>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</si>
  <si>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</si>
  <si>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</si>
  <si>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</si>
  <si>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</si>
  <si>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</si>
  <si>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</si>
  <si>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</si>
  <si>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</si>
  <si>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</si>
  <si>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</si>
  <si>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</si>
  <si>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</si>
  <si>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</si>
  <si>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</si>
  <si>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</si>
  <si>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</si>
  <si>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</si>
  <si>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</si>
  <si>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</si>
  <si>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</si>
  <si>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</si>
  <si>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</si>
  <si>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</si>
  <si>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</si>
  <si>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</si>
  <si>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</si>
  <si>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</si>
  <si>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</si>
  <si>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</si>
  <si>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</si>
  <si>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</si>
  <si>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</si>
  <si>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</si>
  <si>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</si>
  <si>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</si>
  <si>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</si>
  <si>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</si>
  <si>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</si>
  <si>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</si>
  <si>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</si>
  <si>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</si>
  <si>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</si>
  <si>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</si>
  <si>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</si>
  <si>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</si>
  <si>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</si>
  <si>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</si>
  <si>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</si>
  <si>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</si>
  <si>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</si>
  <si>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</si>
  <si>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</si>
  <si>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</si>
  <si>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</si>
  <si>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</si>
  <si>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</si>
  <si>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</si>
  <si>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</si>
  <si>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</si>
  <si>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</si>
  <si>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</si>
  <si>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</si>
  <si>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</si>
  <si>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</si>
  <si>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</si>
  <si>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</si>
  <si>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</si>
  <si>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</si>
  <si>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</si>
  <si>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</si>
  <si>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</si>
  <si>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</si>
  <si>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</si>
  <si>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</si>
  <si>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</si>
  <si>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</si>
  <si>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</si>
  <si>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</si>
  <si>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</si>
  <si>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</si>
  <si>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</si>
  <si>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</si>
  <si>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</si>
  <si>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</si>
  <si>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</si>
  <si>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</si>
  <si>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</si>
  <si>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</si>
  <si>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</si>
  <si>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</si>
  <si>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</si>
  <si>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</si>
  <si>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</si>
  <si>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</si>
  <si>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</si>
  <si>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</si>
  <si>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</si>
  <si>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</si>
  <si>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</si>
  <si>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</si>
  <si>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</si>
  <si>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</si>
  <si>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</si>
  <si>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</si>
  <si>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</si>
  <si>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</si>
  <si>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</si>
  <si>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</si>
  <si>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</si>
  <si>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</si>
  <si>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</si>
  <si>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</si>
  <si>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</si>
  <si>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</si>
  <si>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</si>
  <si>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</si>
  <si>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</si>
  <si>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</si>
  <si>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</si>
  <si>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</si>
  <si>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</si>
  <si>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</si>
  <si>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</si>
  <si>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</si>
  <si>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</si>
  <si>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</si>
  <si>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</si>
  <si>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</si>
  <si>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</si>
  <si>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</si>
  <si>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</si>
  <si>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</si>
  <si>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</si>
  <si>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</si>
  <si>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</si>
  <si>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</si>
  <si>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</si>
  <si>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</si>
  <si>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</si>
  <si>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</si>
  <si>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</si>
  <si>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</si>
  <si>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</si>
  <si>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</si>
  <si>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</si>
  <si>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</si>
  <si>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</si>
  <si>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</si>
  <si>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</si>
  <si>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</si>
  <si>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</si>
  <si>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</si>
  <si>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</si>
  <si>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</si>
  <si>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</si>
  <si>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</si>
  <si>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</si>
  <si>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</si>
  <si>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</si>
  <si>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</si>
  <si>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</si>
  <si>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</si>
  <si>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</si>
  <si>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</si>
  <si>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</si>
  <si>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</si>
  <si>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</si>
  <si>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</si>
  <si>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</si>
  <si>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</si>
  <si>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</si>
  <si>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</si>
  <si>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</si>
  <si>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</si>
  <si>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</si>
  <si>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</si>
  <si>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</si>
  <si>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</si>
  <si>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</si>
  <si>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</si>
  <si>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</si>
  <si>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</si>
  <si>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</si>
  <si>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</si>
  <si>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</si>
  <si>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</si>
  <si>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</si>
  <si>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</si>
  <si>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</si>
  <si>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</si>
  <si>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</si>
  <si>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</si>
  <si>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</si>
  <si>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</si>
  <si>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</si>
  <si>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</si>
  <si>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</si>
  <si>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</si>
  <si>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</si>
  <si>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</si>
  <si>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</si>
  <si>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</si>
  <si>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</si>
  <si>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</si>
  <si>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</si>
  <si>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</si>
  <si>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</si>
  <si>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</si>
  <si>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</si>
  <si>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</si>
  <si>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</si>
  <si>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</si>
  <si>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</si>
  <si>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</si>
  <si>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</si>
  <si>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</si>
  <si>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</si>
  <si>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</si>
  <si>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</si>
  <si>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</si>
  <si>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</si>
  <si>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</si>
  <si>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</si>
  <si>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</si>
  <si>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</si>
  <si>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</si>
  <si>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</si>
  <si>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</si>
  <si>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</si>
  <si>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</si>
  <si>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</si>
  <si>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</si>
  <si>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</si>
  <si>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</si>
  <si>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</si>
  <si>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</si>
  <si>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</si>
  <si>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</si>
  <si>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</si>
  <si>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</si>
  <si>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</si>
  <si>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</si>
  <si>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</si>
  <si>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</si>
  <si>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</si>
  <si>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</si>
  <si>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</si>
  <si>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</si>
  <si>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</si>
  <si>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</si>
  <si>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</si>
  <si>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</si>
  <si>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</si>
  <si>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</si>
  <si>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</si>
  <si>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</si>
  <si>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</si>
  <si>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</si>
  <si>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</si>
  <si>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</si>
  <si>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</si>
  <si>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</si>
  <si>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</si>
  <si>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</si>
  <si>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</si>
  <si>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</si>
  <si>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</si>
  <si>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</si>
  <si>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</si>
  <si>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</si>
  <si>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</si>
  <si>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</si>
  <si>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</si>
  <si>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</si>
  <si>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</si>
  <si>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</si>
  <si>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</si>
  <si>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</si>
  <si>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</si>
  <si>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</si>
  <si>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</si>
  <si>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</si>
  <si>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</si>
  <si>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</si>
  <si>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</si>
  <si>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</si>
  <si>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</si>
  <si>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</si>
  <si>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</si>
  <si>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</si>
  <si>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</si>
  <si>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</si>
  <si>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</si>
  <si>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</si>
  <si>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</si>
  <si>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</si>
  <si>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</si>
  <si>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</si>
  <si>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</si>
  <si>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</si>
  <si>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</si>
  <si>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</si>
  <si>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</si>
  <si>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</si>
  <si>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</si>
  <si>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</si>
  <si>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</si>
  <si>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</si>
  <si>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</si>
  <si>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</si>
  <si>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</si>
  <si>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</si>
  <si>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</si>
  <si>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</si>
  <si>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</si>
  <si>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</si>
  <si>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</si>
  <si>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</si>
  <si>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</si>
  <si>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</si>
  <si>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</si>
  <si>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</si>
  <si>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</si>
  <si>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</si>
  <si>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</si>
  <si>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</si>
  <si>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</si>
  <si>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</si>
  <si>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</si>
  <si>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</si>
  <si>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</si>
  <si>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</si>
  <si>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</si>
  <si>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</si>
  <si>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</si>
  <si>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</si>
  <si>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</si>
  <si>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</si>
  <si>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</si>
  <si>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</si>
  <si>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</si>
  <si>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</si>
  <si>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</si>
  <si>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</si>
  <si>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</si>
  <si>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</si>
  <si>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</si>
  <si>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</si>
  <si>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</si>
  <si>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</si>
  <si>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</si>
  <si>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</si>
  <si>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</si>
  <si>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</si>
  <si>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</si>
  <si>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</si>
  <si>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</si>
  <si>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</si>
  <si>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</si>
  <si>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</si>
  <si>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</si>
  <si>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</si>
  <si>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</si>
  <si>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</si>
  <si>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</si>
  <si>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</si>
  <si>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</si>
  <si>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</si>
  <si>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</si>
  <si>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</si>
  <si>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</si>
  <si>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</si>
  <si>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</si>
  <si>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</si>
  <si>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</si>
  <si>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</si>
  <si>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</si>
  <si>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</si>
  <si>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</si>
  <si>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</si>
  <si>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</si>
  <si>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</si>
  <si>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</si>
  <si>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</si>
  <si>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</si>
  <si>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</si>
  <si>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</si>
  <si>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</si>
  <si>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</si>
  <si>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</si>
  <si>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</si>
  <si>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</si>
  <si>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</si>
  <si>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</si>
  <si>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</si>
  <si>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</si>
  <si>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</si>
  <si>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</si>
  <si>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</si>
  <si>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</si>
  <si>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</si>
  <si>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</si>
  <si>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</si>
  <si>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</si>
  <si>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</si>
  <si>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</si>
  <si>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</si>
  <si>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</si>
  <si>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</si>
  <si>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</si>
  <si>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</si>
  <si>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</si>
  <si>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</si>
  <si>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</si>
  <si>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</si>
  <si>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</si>
  <si>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</si>
  <si>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</si>
  <si>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</si>
  <si>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</si>
  <si>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</si>
  <si>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</si>
  <si>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</si>
  <si>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</si>
  <si>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</si>
  <si>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</si>
  <si>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</si>
  <si>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</si>
  <si>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</si>
  <si>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</si>
  <si>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</si>
  <si>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</si>
  <si>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</si>
  <si>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</si>
  <si>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</si>
  <si>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</si>
  <si>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</si>
  <si>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</si>
  <si>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</si>
  <si>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</si>
  <si>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</si>
  <si>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</si>
  <si>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</si>
  <si>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</si>
  <si>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</si>
  <si>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</si>
  <si>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</si>
  <si>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</si>
  <si>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</si>
  <si>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</si>
  <si>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</si>
  <si>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</si>
  <si>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</si>
  <si>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</si>
  <si>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</si>
  <si>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</si>
  <si>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</si>
  <si>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</si>
  <si>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</si>
  <si>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</si>
  <si>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</si>
  <si>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</si>
  <si>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</si>
  <si>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</si>
  <si>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</si>
  <si>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</si>
  <si>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</si>
  <si>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</si>
  <si>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</si>
  <si>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</si>
  <si>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</si>
  <si>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</si>
  <si>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</si>
  <si>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</si>
  <si>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</si>
  <si>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</si>
  <si>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</si>
  <si>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</si>
  <si>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</si>
  <si>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</si>
  <si>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</si>
  <si>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</si>
  <si>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</si>
  <si>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</si>
  <si>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</si>
  <si>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</si>
  <si>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</si>
  <si>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</si>
  <si>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</si>
  <si>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</si>
  <si>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</si>
  <si>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</si>
  <si>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</si>
  <si>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</si>
  <si>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</si>
  <si>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</si>
  <si>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</si>
  <si>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</si>
  <si>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</si>
  <si>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</si>
  <si>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</si>
  <si>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</si>
  <si>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</si>
  <si>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</si>
  <si>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</si>
  <si>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</si>
  <si>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</si>
  <si>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</si>
  <si>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</si>
  <si>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</si>
  <si>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</si>
  <si>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</si>
  <si>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</si>
  <si>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</si>
  <si>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</si>
  <si>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</si>
  <si>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</si>
  <si>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</si>
  <si>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</si>
  <si>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</si>
  <si>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</si>
  <si>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</si>
  <si>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</si>
  <si>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</si>
  <si>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</si>
  <si>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</si>
  <si>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</si>
  <si>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</si>
  <si>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</si>
  <si>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</si>
  <si>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</si>
  <si>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</si>
  <si>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</si>
  <si>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</si>
  <si>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</si>
  <si>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</si>
  <si>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</si>
  <si>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</si>
  <si>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</si>
  <si>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</si>
  <si>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</si>
  <si>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</si>
  <si>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</si>
  <si>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</si>
  <si>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</si>
  <si>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</si>
  <si>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</si>
  <si>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</si>
  <si>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</si>
  <si>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</si>
  <si>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</si>
  <si>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</si>
  <si>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</si>
  <si>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</si>
  <si>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</si>
  <si>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</si>
  <si>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</si>
  <si>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</si>
  <si>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</si>
  <si>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</si>
  <si>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</si>
  <si>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</si>
  <si>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</si>
  <si>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</si>
  <si>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</si>
  <si>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</si>
  <si>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</si>
  <si>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</si>
  <si>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</si>
  <si>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</si>
  <si>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</si>
  <si>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</si>
  <si>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</si>
  <si>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</si>
  <si>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</si>
  <si>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</si>
  <si>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</si>
  <si>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</si>
  <si>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</si>
  <si>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</si>
  <si>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</si>
  <si>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</si>
  <si>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</si>
  <si>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</si>
  <si>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</si>
  <si>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</si>
  <si>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</si>
  <si>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</si>
  <si>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</si>
  <si>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</si>
  <si>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</si>
  <si>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</si>
  <si>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</si>
  <si>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</si>
  <si>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</si>
  <si>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</si>
  <si>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</si>
  <si>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</si>
  <si>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</si>
  <si>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</si>
  <si>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</si>
  <si>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</si>
  <si>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</si>
  <si>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</si>
  <si>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</si>
  <si>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</si>
  <si>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</si>
  <si>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</si>
  <si>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</si>
  <si>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</si>
  <si>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</si>
  <si>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</si>
  <si>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</si>
  <si>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</si>
  <si>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</si>
  <si>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</si>
  <si>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</si>
  <si>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</si>
  <si>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</si>
  <si>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</si>
  <si>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</si>
  <si>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</si>
  <si>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</si>
  <si>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</si>
  <si>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</si>
  <si>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</si>
  <si>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</si>
  <si>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</si>
  <si>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</si>
  <si>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</si>
  <si>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</si>
  <si>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</si>
  <si>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</si>
  <si>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</si>
  <si>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</si>
  <si>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</si>
  <si>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</si>
  <si>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</si>
  <si>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</si>
  <si>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</si>
  <si>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</si>
  <si>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</si>
  <si>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</si>
  <si>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</si>
  <si>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</si>
  <si>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</si>
  <si>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</si>
  <si>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</si>
  <si>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</si>
  <si>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</si>
  <si>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</si>
  <si>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</si>
  <si>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</si>
  <si>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</si>
  <si>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</si>
  <si>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</si>
  <si>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</si>
  <si>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</si>
  <si>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</si>
  <si>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</si>
  <si>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</si>
  <si>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</si>
  <si>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</si>
  <si>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</si>
  <si>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</si>
  <si>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</si>
  <si>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</si>
  <si>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</si>
  <si>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</si>
  <si>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</si>
  <si>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</si>
  <si>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</si>
  <si>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</si>
  <si>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</si>
  <si>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</si>
  <si>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</si>
  <si>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</si>
  <si>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</si>
  <si>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</si>
  <si>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</si>
  <si>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</si>
  <si>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</si>
  <si>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</si>
  <si>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</si>
  <si>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</si>
  <si>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</si>
  <si>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</si>
  <si>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</si>
  <si>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</si>
  <si>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</si>
  <si>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</si>
  <si>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</si>
  <si>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</si>
  <si>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</si>
  <si>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</si>
  <si>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</si>
  <si>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</si>
  <si>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</si>
  <si>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</si>
  <si>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</si>
  <si>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</si>
  <si>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</si>
  <si>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</si>
  <si>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</si>
  <si>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</si>
  <si>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</si>
  <si>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</si>
  <si>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</si>
  <si>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</si>
  <si>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</si>
  <si>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</si>
  <si>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</si>
  <si>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</si>
  <si>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</si>
  <si>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</si>
  <si>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</si>
  <si>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</si>
  <si>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</si>
  <si>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</si>
  <si>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</si>
  <si>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</si>
  <si>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</si>
  <si>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</si>
  <si>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</si>
  <si>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</si>
  <si>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</si>
  <si>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</si>
  <si>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</si>
  <si>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</si>
  <si>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</si>
  <si>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</si>
  <si>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</si>
  <si>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</si>
  <si>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</si>
  <si>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</si>
  <si>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</si>
  <si>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</si>
  <si>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</si>
  <si>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</si>
  <si>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</si>
  <si>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</si>
  <si>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</si>
  <si>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</si>
  <si>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</si>
  <si>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</si>
  <si>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</si>
  <si>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</si>
  <si>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</si>
  <si>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</si>
  <si>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</si>
  <si>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</si>
  <si>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</si>
  <si>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</si>
  <si>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</si>
  <si>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</si>
  <si>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</si>
  <si>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</si>
  <si>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</si>
  <si>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</si>
  <si>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</si>
  <si>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</si>
  <si>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</si>
  <si>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</si>
  <si>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</si>
  <si>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</si>
  <si>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</si>
  <si>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</si>
  <si>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</si>
  <si>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</si>
  <si>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</si>
  <si>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</si>
  <si>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</si>
  <si>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</si>
  <si>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</si>
  <si>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</si>
  <si>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</si>
  <si>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</si>
  <si>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</si>
  <si>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</si>
  <si>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</si>
  <si>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</si>
  <si>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</si>
  <si>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</si>
  <si>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</si>
  <si>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</si>
  <si>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</si>
  <si>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</si>
  <si>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</si>
  <si>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</si>
  <si>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</si>
  <si>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</si>
  <si>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</si>
  <si>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</si>
  <si>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</si>
  <si>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</si>
  <si>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</si>
  <si>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</si>
  <si>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</si>
  <si>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</si>
  <si>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</si>
  <si>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</si>
  <si>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</si>
  <si>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</si>
  <si>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</si>
  <si>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</si>
  <si>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</si>
  <si>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</si>
  <si>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</si>
  <si>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</si>
  <si>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</si>
  <si>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</si>
  <si>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</si>
  <si>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</si>
  <si>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</si>
  <si>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</si>
  <si>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</si>
  <si>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</si>
  <si>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</si>
  <si>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</si>
  <si>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</si>
  <si>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</si>
  <si>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</si>
  <si>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</si>
  <si>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</si>
  <si>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</si>
  <si>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</si>
  <si>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</si>
  <si>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</si>
  <si>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</si>
  <si>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</si>
  <si>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</si>
  <si>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</si>
  <si>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</si>
  <si>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</si>
  <si>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</si>
  <si>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</si>
  <si>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</si>
  <si>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</si>
  <si>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</si>
  <si>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</si>
  <si>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</si>
  <si>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</si>
  <si>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</si>
  <si>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</si>
  <si>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</si>
  <si>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</si>
  <si>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</si>
  <si>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</si>
  <si>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</si>
  <si>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</si>
  <si>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</si>
  <si>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</si>
  <si>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</si>
  <si>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</si>
  <si>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</si>
  <si>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</si>
  <si>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</si>
  <si>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</si>
  <si>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</si>
  <si>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</si>
  <si>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</si>
  <si>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</si>
  <si>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</si>
  <si>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</si>
  <si>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</si>
  <si>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</si>
  <si>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</si>
  <si>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</si>
  <si>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</si>
  <si>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</si>
  <si>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</si>
  <si>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</si>
  <si>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</si>
  <si>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</si>
  <si>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</si>
  <si>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</si>
  <si>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</si>
  <si>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</si>
  <si>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</si>
  <si>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</si>
  <si>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</si>
  <si>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</si>
  <si>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</si>
  <si>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</si>
  <si>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</si>
  <si>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</si>
  <si>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</si>
  <si>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</si>
  <si>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</si>
  <si>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</si>
  <si>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</si>
  <si>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</si>
  <si>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</si>
  <si>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</si>
  <si>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</si>
  <si>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</si>
  <si>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</si>
  <si>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</si>
  <si>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</si>
  <si>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</si>
  <si>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</si>
  <si>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</si>
  <si>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</si>
  <si>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</si>
  <si>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</si>
  <si>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</si>
  <si>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</si>
  <si>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</si>
  <si>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</si>
  <si>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</si>
  <si>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</si>
  <si>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</si>
  <si>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</si>
  <si>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</si>
  <si>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</si>
  <si>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</si>
  <si>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</si>
  <si>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</si>
  <si>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</si>
  <si>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</si>
  <si>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</si>
  <si>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</si>
  <si>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</si>
  <si>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</si>
  <si>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</si>
  <si>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</si>
  <si>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</si>
  <si>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</si>
  <si>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</si>
  <si>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</si>
  <si>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</si>
  <si>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</si>
  <si>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</si>
  <si>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</si>
  <si>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</si>
  <si>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</si>
  <si>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</si>
  <si>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</si>
  <si>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</si>
  <si>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</si>
  <si>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</si>
  <si>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</si>
  <si>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</si>
  <si>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</si>
  <si>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</si>
  <si>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</si>
  <si>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</si>
  <si>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</si>
  <si>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</si>
  <si>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</si>
  <si>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</si>
  <si>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</si>
  <si>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</si>
  <si>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</si>
  <si>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</si>
  <si>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</si>
  <si>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</si>
  <si>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</si>
  <si>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</si>
  <si>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</si>
  <si>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</si>
  <si>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</si>
  <si>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</si>
  <si>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</si>
  <si>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</si>
  <si>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</si>
  <si>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</si>
  <si>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</si>
  <si>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</si>
  <si>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</si>
  <si>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</si>
  <si>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</si>
  <si>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</si>
  <si>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</si>
  <si>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</si>
  <si>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</si>
  <si>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</si>
  <si>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</si>
  <si>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</si>
  <si>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</si>
  <si>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</si>
  <si>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</si>
  <si>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</si>
  <si>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</si>
  <si>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</si>
  <si>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</si>
  <si>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</si>
  <si>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</si>
  <si>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</si>
  <si>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</si>
  <si>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</si>
  <si>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</si>
  <si>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</si>
  <si>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</si>
  <si>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</si>
  <si>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</si>
  <si>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</si>
  <si>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</si>
  <si>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</si>
  <si>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</si>
  <si>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</si>
  <si>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</si>
  <si>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</si>
  <si>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</si>
  <si>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</si>
  <si>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</si>
  <si>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</si>
  <si>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</si>
  <si>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</si>
  <si>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</si>
  <si>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</si>
  <si>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</si>
  <si>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</si>
  <si>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</si>
  <si>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</si>
  <si>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</si>
  <si>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</si>
  <si>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</si>
  <si>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</si>
  <si>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</si>
  <si>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</si>
  <si>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</si>
  <si>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</si>
  <si>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</si>
  <si>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</si>
  <si>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</si>
  <si>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</si>
  <si>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</si>
  <si>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</si>
  <si>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</si>
  <si>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</si>
  <si>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</si>
  <si>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</si>
  <si>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</si>
  <si>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</si>
  <si>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</si>
  <si>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</si>
  <si>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</si>
  <si>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</si>
  <si>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</si>
  <si>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</si>
  <si>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</si>
  <si>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</si>
  <si>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</si>
  <si>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</si>
  <si>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</si>
  <si>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</si>
  <si>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</si>
  <si>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</si>
  <si>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</si>
  <si>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</si>
  <si>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</si>
  <si>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</si>
  <si>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</si>
  <si>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</si>
  <si>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</si>
  <si>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</si>
  <si>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</si>
  <si>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</si>
  <si>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</si>
  <si>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</si>
  <si>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</si>
  <si>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</si>
  <si>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</si>
  <si>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</si>
  <si>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</si>
  <si>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</si>
  <si>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</si>
  <si>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</si>
  <si>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</si>
  <si>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</si>
  <si>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</si>
  <si>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</si>
  <si>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</si>
  <si>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</si>
  <si>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</si>
  <si>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</si>
  <si>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</si>
  <si>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</si>
  <si>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</si>
  <si>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</si>
  <si>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</si>
  <si>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</si>
  <si>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</si>
  <si>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</si>
  <si>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</si>
  <si>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</si>
  <si>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</si>
  <si>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</si>
  <si>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</si>
  <si>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</si>
  <si>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</si>
  <si>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</si>
  <si>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</si>
  <si>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</si>
  <si>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</si>
  <si>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</si>
  <si>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</si>
  <si>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</si>
  <si>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</si>
  <si>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</si>
  <si>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</si>
  <si>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</si>
  <si>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</si>
  <si>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</si>
  <si>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</si>
  <si>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</si>
  <si>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</si>
  <si>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</si>
  <si>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</si>
  <si>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</si>
  <si>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</si>
  <si>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</si>
  <si>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</si>
  <si>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</si>
  <si>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</si>
  <si>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</si>
  <si>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</si>
  <si>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</si>
  <si>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</si>
  <si>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</si>
  <si>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</si>
  <si>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</si>
  <si>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</si>
  <si>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</si>
  <si>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</si>
  <si>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</si>
  <si>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</si>
  <si>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</si>
  <si>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</si>
  <si>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</si>
  <si>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</si>
  <si>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</si>
  <si>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</si>
  <si>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</si>
  <si>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</si>
  <si>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</si>
  <si>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</si>
  <si>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</si>
  <si>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</si>
  <si>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</si>
  <si>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</si>
  <si>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</si>
  <si>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</si>
  <si>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</si>
  <si>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</si>
  <si>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</si>
  <si>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</si>
  <si>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</si>
  <si>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</si>
  <si>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</si>
  <si>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</si>
  <si>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</si>
  <si>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</si>
  <si>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</si>
  <si>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</si>
  <si>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</si>
  <si>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</si>
  <si>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</si>
  <si>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</si>
  <si>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</si>
  <si>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</si>
  <si>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</si>
  <si>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</si>
  <si>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</si>
  <si>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</si>
  <si>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</si>
  <si>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</si>
  <si>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</si>
  <si>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</si>
  <si>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</si>
  <si>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</si>
  <si>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</si>
  <si>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</si>
  <si>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</si>
  <si>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</si>
  <si>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</si>
  <si>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</si>
  <si>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</si>
  <si>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</si>
  <si>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</si>
  <si>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</si>
  <si>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</si>
  <si>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</si>
  <si>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</si>
  <si>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</si>
  <si>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</si>
  <si>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</si>
  <si>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</si>
  <si>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</si>
  <si>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</si>
  <si>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</si>
  <si>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</si>
  <si>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</si>
  <si>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</si>
  <si>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</si>
  <si>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</si>
  <si>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</si>
  <si>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</si>
  <si>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</si>
  <si>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</si>
  <si>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</si>
  <si>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</si>
  <si>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</si>
  <si>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</si>
  <si>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</si>
  <si>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</si>
  <si>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</si>
  <si>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</si>
  <si>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</si>
  <si>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</si>
  <si>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</si>
  <si>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</si>
  <si>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</si>
  <si>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</si>
  <si>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</si>
  <si>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</si>
  <si>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</si>
  <si>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</si>
  <si>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</si>
  <si>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</si>
  <si>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</si>
  <si>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</si>
  <si>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</si>
  <si>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</si>
  <si>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</si>
  <si>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</si>
  <si>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</si>
  <si>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</si>
  <si>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</si>
  <si>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</si>
  <si>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</si>
  <si>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</si>
  <si>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</si>
  <si>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</si>
  <si>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</si>
  <si>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</si>
  <si>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</si>
  <si>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</si>
  <si>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</si>
  <si>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</si>
  <si>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</si>
  <si>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</si>
  <si>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</si>
  <si>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</si>
  <si>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</si>
  <si>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</si>
  <si>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</si>
  <si>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</si>
  <si>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</si>
  <si>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</si>
  <si>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</si>
  <si>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</si>
  <si>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</si>
  <si>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</si>
  <si>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</si>
  <si>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</si>
  <si>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</si>
  <si>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</si>
  <si>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</si>
  <si>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</si>
  <si>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</si>
  <si>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</si>
  <si>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</si>
  <si>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</si>
  <si>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</si>
  <si>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</si>
  <si>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</si>
  <si>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</si>
  <si>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</si>
  <si>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</si>
  <si>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</si>
  <si>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</si>
  <si>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</si>
  <si>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</si>
  <si>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</si>
  <si>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</si>
  <si>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</si>
  <si>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</si>
  <si>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</si>
  <si>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</si>
  <si>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</si>
  <si>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</si>
  <si>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</si>
  <si>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</si>
  <si>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</si>
  <si>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</si>
  <si>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</si>
  <si>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</si>
  <si>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</si>
  <si>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</si>
  <si>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</si>
  <si>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</si>
  <si>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</si>
  <si>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</si>
  <si>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</si>
  <si>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</si>
  <si>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</si>
  <si>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</si>
  <si>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</si>
  <si>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</si>
  <si>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</si>
  <si>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</si>
  <si>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</si>
  <si>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</si>
  <si>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</si>
  <si>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</si>
  <si>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</si>
  <si>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</si>
  <si>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</si>
  <si>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</si>
  <si>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</si>
  <si>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</si>
  <si>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</si>
  <si>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</si>
  <si>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</si>
  <si>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</si>
  <si>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</si>
  <si>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</si>
  <si>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</si>
  <si>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</si>
  <si>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</si>
  <si>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</si>
  <si>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</si>
  <si>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</si>
  <si>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</si>
  <si>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</si>
  <si>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</si>
  <si>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</si>
  <si>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</si>
  <si>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</si>
  <si>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</si>
  <si>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</si>
  <si>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</si>
  <si>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</si>
  <si>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</si>
  <si>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</si>
  <si>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</si>
  <si>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</si>
  <si>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</si>
  <si>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</si>
  <si>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</si>
  <si>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</si>
  <si>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</si>
  <si>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</si>
  <si>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</si>
  <si>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</si>
  <si>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</si>
  <si>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</si>
  <si>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</si>
  <si>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</si>
  <si>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</si>
  <si>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</si>
  <si>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</si>
  <si>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</si>
  <si>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</si>
  <si>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</si>
  <si>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</si>
  <si>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</si>
  <si>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</si>
  <si>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</si>
  <si>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</si>
  <si>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</si>
  <si>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</si>
  <si>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</si>
  <si>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</si>
  <si>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</si>
  <si>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</si>
  <si>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</si>
  <si>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</si>
  <si>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</si>
  <si>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</si>
  <si>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</si>
  <si>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</si>
  <si>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</si>
  <si>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</si>
  <si>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</si>
  <si>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</si>
  <si>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</si>
  <si>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</si>
  <si>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</si>
  <si>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</si>
  <si>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</si>
  <si>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</si>
  <si>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</si>
  <si>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</si>
  <si>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</si>
  <si>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</si>
  <si>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</si>
  <si>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</si>
  <si>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</si>
  <si>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</si>
  <si>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</si>
  <si>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</si>
  <si>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</si>
  <si>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</si>
  <si>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</si>
  <si>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</si>
  <si>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</si>
  <si>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</si>
  <si>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</si>
  <si>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</si>
  <si>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</si>
  <si>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</si>
  <si>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</si>
  <si>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</si>
  <si>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</si>
  <si>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</si>
  <si>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</si>
  <si>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</si>
  <si>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</si>
  <si>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</si>
  <si>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</si>
  <si>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</si>
  <si>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</si>
  <si>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</si>
  <si>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</si>
  <si>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</si>
  <si>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</si>
  <si>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</si>
  <si>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</si>
  <si>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</si>
  <si>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</si>
  <si>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</si>
  <si>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</si>
  <si>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</si>
  <si>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</si>
  <si>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</si>
  <si>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</si>
  <si>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</si>
  <si>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</si>
  <si>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</si>
  <si>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</si>
  <si>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</si>
  <si>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</si>
  <si>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</si>
  <si>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</si>
  <si>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</si>
  <si>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</si>
  <si>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</si>
  <si>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</si>
  <si>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</si>
  <si>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</si>
  <si>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</si>
  <si>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</si>
  <si>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</si>
  <si>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</si>
  <si>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</si>
  <si>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</si>
  <si>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</si>
  <si>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</si>
  <si>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</si>
  <si>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</si>
  <si>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</si>
  <si>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</si>
  <si>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</si>
  <si>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</si>
  <si>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</si>
  <si>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</si>
  <si>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</si>
  <si>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</si>
  <si>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</si>
  <si>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</si>
  <si>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</si>
  <si>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</si>
  <si>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</si>
  <si>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</si>
  <si>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</si>
  <si>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</si>
  <si>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</si>
  <si>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</si>
  <si>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</si>
  <si>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</si>
  <si>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</si>
  <si>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</si>
  <si>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</si>
  <si>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</si>
  <si>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</si>
  <si>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</si>
  <si>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</si>
  <si>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</si>
  <si>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</si>
  <si>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</si>
  <si>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</si>
  <si>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</si>
  <si>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</si>
  <si>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</si>
  <si>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</si>
  <si>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</si>
  <si>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</si>
  <si>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</si>
  <si>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</si>
  <si>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</si>
  <si>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</si>
  <si>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</si>
  <si>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</si>
  <si>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</si>
  <si>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</si>
  <si>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</si>
  <si>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</si>
  <si>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</si>
  <si>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</si>
  <si>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</si>
  <si>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</si>
  <si>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</si>
  <si>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</si>
  <si>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</si>
  <si>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</si>
  <si>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</si>
  <si>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</si>
  <si>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</si>
  <si>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</si>
  <si>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</si>
  <si>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</si>
  <si>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</si>
  <si>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</si>
  <si>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</si>
  <si>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</si>
  <si>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</si>
  <si>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</si>
  <si>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</si>
  <si>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</si>
  <si>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</si>
  <si>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</si>
  <si>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</si>
  <si>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</si>
  <si>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</si>
  <si>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</si>
  <si>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</si>
  <si>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</si>
  <si>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</si>
  <si>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</si>
  <si>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</si>
  <si>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</si>
  <si>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</si>
  <si>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</si>
  <si>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</si>
  <si>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</si>
  <si>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</si>
  <si>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</si>
  <si>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</si>
  <si>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</si>
  <si>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</si>
  <si>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</si>
  <si>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</si>
  <si>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</si>
  <si>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</si>
  <si>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</si>
  <si>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</si>
  <si>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</si>
  <si>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</si>
  <si>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</si>
  <si>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</si>
  <si>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</si>
  <si>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</si>
  <si>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</si>
  <si>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</si>
  <si>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</si>
  <si>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</si>
  <si>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</si>
  <si>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</si>
  <si>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</si>
  <si>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</si>
  <si>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</si>
  <si>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</si>
  <si>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</si>
  <si>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</si>
  <si>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</si>
  <si>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</si>
  <si>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</si>
  <si>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</si>
  <si>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</si>
  <si>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</si>
  <si>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</si>
  <si>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</si>
  <si>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</si>
  <si>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</si>
  <si>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</si>
  <si>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</si>
  <si>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</si>
  <si>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</si>
  <si>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</si>
  <si>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</si>
  <si>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</si>
  <si>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</si>
  <si>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</si>
  <si>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</si>
  <si>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</si>
  <si>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</si>
  <si>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</si>
  <si>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</si>
  <si>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</si>
  <si>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</si>
  <si>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</si>
  <si>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</si>
  <si>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</si>
  <si>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</si>
  <si>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</si>
  <si>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</si>
  <si>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</si>
  <si>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</si>
  <si>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</si>
  <si>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</si>
  <si>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</si>
  <si>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</si>
  <si>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</si>
  <si>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</si>
  <si>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</si>
  <si>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</si>
  <si>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</si>
  <si>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</si>
  <si>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</si>
  <si>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</si>
  <si>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</si>
  <si>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</si>
  <si>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</si>
  <si>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</si>
  <si>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</si>
  <si>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</si>
  <si>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</si>
  <si>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</si>
  <si>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</si>
  <si>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</si>
  <si>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</si>
  <si>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</si>
  <si>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</si>
  <si>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</si>
  <si>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</si>
  <si>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</si>
  <si>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</si>
  <si>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</si>
  <si>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</si>
  <si>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</si>
  <si>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</si>
  <si>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</si>
  <si>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</si>
  <si>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</si>
  <si>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</si>
  <si>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</si>
  <si>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</si>
  <si>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</si>
  <si>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</si>
  <si>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</si>
  <si>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</si>
  <si>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</si>
  <si>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</si>
  <si>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</si>
  <si>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</si>
  <si>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</si>
  <si>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</si>
  <si>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</si>
  <si>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</si>
  <si>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</si>
  <si>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</si>
  <si>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</si>
  <si>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</si>
  <si>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</si>
  <si>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</si>
  <si>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</si>
  <si>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</si>
  <si>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</si>
  <si>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</si>
  <si>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</si>
  <si>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</si>
  <si>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</si>
  <si>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</si>
  <si>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</si>
  <si>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</si>
  <si>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</si>
  <si>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</si>
  <si>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</si>
  <si>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</si>
  <si>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</si>
  <si>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</si>
  <si>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</si>
  <si>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</si>
  <si>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</si>
  <si>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</si>
  <si>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</si>
  <si>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</si>
  <si>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</si>
  <si>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</si>
  <si>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</si>
  <si>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</si>
  <si>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</si>
  <si>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</si>
  <si>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</si>
  <si>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</si>
  <si>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</si>
  <si>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</si>
  <si>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</si>
  <si>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</si>
  <si>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</si>
  <si>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</si>
  <si>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</si>
  <si>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</si>
  <si>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</si>
  <si>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</si>
  <si>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</si>
  <si>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</si>
  <si>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</si>
  <si>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</si>
  <si>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</si>
  <si>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</si>
  <si>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</si>
  <si>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</si>
  <si>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</si>
  <si>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</si>
  <si>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</si>
  <si>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</si>
  <si>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</si>
  <si>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</si>
  <si>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</si>
  <si>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</si>
  <si>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</si>
  <si>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</si>
  <si>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</si>
  <si>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</si>
  <si>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</si>
  <si>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</si>
  <si>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</si>
  <si>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</si>
  <si>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</si>
  <si>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</si>
  <si>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</si>
  <si>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</si>
  <si>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</si>
  <si>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</si>
  <si>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</si>
  <si>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</si>
  <si>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</si>
  <si>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</si>
  <si>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</si>
  <si>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</si>
  <si>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</si>
  <si>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</si>
  <si>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</si>
  <si>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</si>
  <si>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</si>
  <si>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</si>
  <si>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</si>
  <si>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</si>
  <si>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</si>
  <si>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</si>
  <si>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</si>
  <si>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</si>
  <si>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</si>
  <si>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</si>
  <si>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</si>
  <si>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</si>
  <si>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</si>
  <si>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</si>
  <si>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</si>
  <si>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</si>
  <si>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</si>
  <si>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</si>
  <si>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</si>
  <si>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</si>
  <si>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</si>
  <si>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</si>
  <si>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</si>
  <si>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</si>
  <si>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</si>
  <si>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</si>
  <si>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</si>
  <si>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</si>
  <si>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</si>
  <si>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</si>
  <si>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</si>
  <si>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</si>
  <si>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</si>
  <si>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</si>
  <si>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</si>
  <si>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</si>
  <si>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</si>
  <si>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</si>
  <si>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</si>
  <si>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</si>
  <si>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</si>
  <si>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</si>
  <si>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</si>
  <si>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</si>
  <si>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</si>
  <si>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</si>
  <si>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</si>
  <si>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</si>
  <si>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</si>
  <si>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</si>
  <si>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</si>
  <si>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</si>
  <si>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</si>
  <si>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</si>
  <si>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</si>
  <si>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</si>
  <si>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</si>
  <si>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</si>
  <si>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</si>
  <si>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</si>
  <si>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</si>
  <si>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</si>
  <si>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</si>
  <si>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</si>
  <si>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</si>
  <si>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</si>
  <si>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</si>
  <si>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</si>
  <si>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</si>
  <si>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</si>
  <si>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</si>
  <si>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</si>
  <si>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</si>
  <si>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</si>
  <si>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</si>
  <si>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</si>
  <si>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</si>
  <si>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</si>
  <si>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</si>
  <si>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</si>
  <si>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</si>
  <si>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</si>
  <si>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</si>
  <si>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</si>
  <si>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</si>
  <si>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</si>
  <si>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</si>
  <si>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</si>
  <si>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</si>
  <si>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</si>
  <si>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</si>
  <si>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</si>
  <si>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</si>
  <si>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</si>
  <si>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</si>
  <si>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</si>
  <si>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</si>
  <si>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</si>
  <si>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</si>
  <si>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</si>
  <si>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</si>
  <si>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</si>
  <si>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</si>
  <si>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</si>
  <si>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</si>
  <si>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</si>
  <si>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</si>
  <si>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</si>
  <si>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</si>
  <si>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</si>
  <si>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</si>
  <si>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</si>
  <si>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</si>
  <si>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</si>
  <si>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</si>
  <si>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</si>
  <si>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</si>
  <si>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</si>
  <si>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</si>
  <si>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</si>
  <si>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</si>
  <si>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</si>
  <si>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</si>
  <si>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</si>
  <si>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</si>
  <si>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</si>
  <si>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</si>
  <si>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</si>
  <si>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</si>
  <si>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</si>
  <si>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</si>
  <si>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</si>
  <si>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</si>
  <si>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</si>
  <si>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</si>
  <si>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</si>
  <si>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</si>
  <si>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</si>
  <si>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</si>
  <si>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</si>
  <si>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</si>
  <si>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</si>
  <si>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</si>
  <si>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</si>
  <si>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</si>
  <si>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</si>
  <si>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</si>
  <si>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</si>
  <si>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</si>
  <si>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</si>
  <si>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</si>
  <si>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</si>
  <si>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</si>
  <si>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</si>
  <si>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</si>
  <si>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</si>
  <si>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</si>
  <si>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</si>
  <si>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</si>
  <si>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</si>
  <si>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</si>
  <si>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</si>
  <si>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</si>
  <si>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</si>
  <si>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</si>
  <si>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</si>
  <si>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</si>
  <si>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</si>
  <si>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</si>
  <si>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</si>
  <si>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</si>
  <si>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</si>
  <si>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</si>
  <si>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</si>
  <si>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</si>
  <si>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</si>
  <si>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</si>
  <si>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</si>
  <si>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</si>
  <si>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</si>
  <si>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</si>
  <si>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</si>
  <si>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</si>
  <si>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</si>
  <si>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</si>
  <si>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</si>
  <si>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</si>
  <si>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</si>
  <si>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</si>
  <si>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</si>
  <si>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</si>
  <si>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</si>
  <si>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</si>
  <si>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</si>
  <si>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</si>
  <si>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</si>
  <si>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</si>
  <si>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</si>
  <si>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</si>
  <si>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</si>
  <si>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</si>
  <si>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</si>
  <si>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</si>
  <si>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</si>
  <si>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</si>
  <si>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</si>
  <si>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</si>
  <si>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</si>
  <si>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</si>
  <si>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</si>
  <si>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</si>
  <si>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</si>
  <si>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</si>
  <si>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</si>
  <si>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</si>
  <si>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</si>
  <si>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</si>
  <si>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</si>
  <si>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</si>
  <si>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</si>
  <si>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</si>
  <si>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</si>
  <si>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</si>
  <si>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</si>
  <si>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</si>
  <si>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</si>
  <si>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</si>
  <si>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</si>
  <si>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</si>
  <si>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</si>
  <si>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</si>
  <si>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</si>
  <si>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</si>
  <si>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</si>
  <si>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</si>
  <si>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</si>
  <si>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</si>
  <si>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</si>
  <si>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</si>
  <si>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</si>
  <si>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</si>
  <si>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</si>
  <si>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</si>
  <si>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</si>
  <si>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</si>
  <si>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</si>
  <si>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</si>
  <si>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</si>
  <si>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</si>
  <si>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</si>
  <si>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</si>
  <si>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</si>
  <si>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</si>
  <si>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</si>
  <si>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</si>
  <si>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</si>
  <si>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</si>
  <si>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</si>
  <si>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</si>
  <si>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</si>
  <si>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</si>
  <si>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</si>
  <si>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</si>
  <si>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</si>
  <si>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</si>
  <si>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</si>
  <si>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</si>
  <si>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</si>
  <si>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</si>
  <si>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</si>
  <si>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</si>
  <si>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</si>
  <si>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</si>
  <si>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</si>
  <si>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</si>
  <si>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</si>
  <si>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</si>
  <si>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</si>
  <si>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</si>
  <si>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</si>
  <si>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</si>
  <si>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</si>
  <si>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</si>
  <si>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</si>
  <si>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</si>
  <si>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</si>
  <si>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</si>
  <si>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</si>
  <si>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</si>
  <si>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</si>
  <si>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</si>
  <si>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</si>
  <si>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</si>
  <si>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</si>
  <si>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</si>
  <si>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</si>
  <si>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</si>
  <si>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</si>
  <si>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</si>
  <si>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</si>
  <si>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</si>
  <si>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</si>
  <si>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</si>
  <si>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</si>
  <si>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</si>
  <si>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</si>
  <si>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</si>
  <si>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</si>
  <si>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</si>
  <si>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</si>
  <si>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</si>
  <si>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</si>
  <si>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</si>
  <si>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</si>
  <si>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</si>
  <si>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</si>
  <si>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</si>
  <si>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</si>
  <si>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</si>
  <si>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</si>
  <si>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</si>
  <si>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</si>
  <si>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</si>
  <si>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</si>
  <si>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</si>
  <si>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</si>
  <si>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</si>
  <si>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</si>
  <si>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</si>
  <si>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</si>
  <si>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</si>
  <si>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</si>
  <si>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</si>
  <si>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</si>
  <si>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</si>
  <si>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</si>
  <si>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</si>
  <si>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</si>
  <si>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</si>
  <si>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</si>
  <si>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</si>
  <si>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</si>
  <si>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</si>
  <si>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</si>
  <si>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</si>
  <si>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</si>
  <si>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</si>
  <si>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</si>
  <si>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</si>
  <si>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</si>
  <si>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</si>
  <si>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</si>
  <si>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</si>
  <si>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</si>
  <si>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</si>
  <si>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</si>
  <si>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</si>
  <si>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</si>
  <si>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</si>
  <si>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</si>
  <si>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</si>
  <si>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</si>
  <si>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</si>
  <si>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</si>
  <si>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</si>
  <si>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</si>
  <si>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</si>
  <si>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</si>
  <si>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</si>
  <si>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</si>
  <si>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</si>
  <si>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</si>
  <si>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</si>
  <si>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</si>
  <si>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</si>
  <si>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</si>
  <si>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</si>
  <si>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</si>
  <si>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</si>
  <si>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</si>
  <si>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</si>
  <si>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</si>
  <si>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</si>
  <si>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</si>
  <si>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</si>
  <si>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</si>
  <si>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</si>
  <si>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</si>
  <si>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</si>
  <si>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</si>
  <si>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</si>
  <si>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</si>
  <si>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</si>
  <si>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</si>
  <si>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</si>
  <si>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</si>
  <si>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</si>
  <si>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</si>
  <si>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</si>
  <si>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</si>
  <si>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</si>
  <si>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</si>
  <si>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</si>
  <si>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</si>
  <si>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</si>
  <si>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</si>
  <si>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</si>
  <si>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</si>
  <si>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</si>
  <si>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</si>
  <si>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</si>
  <si>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</si>
  <si>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</si>
  <si>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</si>
  <si>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</si>
  <si>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</si>
  <si>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</si>
  <si>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</si>
  <si>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</si>
  <si>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</si>
  <si>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</si>
  <si>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</si>
  <si>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</si>
  <si>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</si>
  <si>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</si>
  <si>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</si>
  <si>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</si>
  <si>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</si>
  <si>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</si>
  <si>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</si>
  <si>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</si>
  <si>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</si>
  <si>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</si>
  <si>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</si>
  <si>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</si>
  <si>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</si>
  <si>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</si>
  <si>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</si>
  <si>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</si>
  <si>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</si>
  <si>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</si>
  <si>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</si>
  <si>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</si>
  <si>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</si>
  <si>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</si>
  <si>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</si>
  <si>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</si>
  <si>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</si>
  <si>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</si>
  <si>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</si>
  <si>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</si>
  <si>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</si>
  <si>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</si>
  <si>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</si>
  <si>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</si>
  <si>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</si>
  <si>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</si>
  <si>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</si>
  <si>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</si>
  <si>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</si>
  <si>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</si>
  <si>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</si>
  <si>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</si>
  <si>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</si>
  <si>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</si>
  <si>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</si>
  <si>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</si>
  <si>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</si>
  <si>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</si>
  <si>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</si>
  <si>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</si>
  <si>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</si>
  <si>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</si>
  <si>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</si>
  <si>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</si>
  <si>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</si>
  <si>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</si>
  <si>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</si>
  <si>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</si>
  <si>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</si>
  <si>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</si>
  <si>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</si>
  <si>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</si>
  <si>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</si>
  <si>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</si>
  <si>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</si>
  <si>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</si>
  <si>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</si>
  <si>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</si>
  <si>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</si>
  <si>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</si>
  <si>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</si>
  <si>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</si>
  <si>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</si>
  <si>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</si>
  <si>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</si>
  <si>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</si>
  <si>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</si>
  <si>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</si>
  <si>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</si>
  <si>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</si>
  <si>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</si>
  <si>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</si>
  <si>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</si>
  <si>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</si>
  <si>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</si>
  <si>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</si>
  <si>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</si>
  <si>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</si>
  <si>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</si>
  <si>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</si>
  <si>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</si>
  <si>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</si>
  <si>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</si>
  <si>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</si>
  <si>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</si>
  <si>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</si>
  <si>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</si>
  <si>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</si>
  <si>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</si>
  <si>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</si>
  <si>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</si>
  <si>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</si>
  <si>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</si>
  <si>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</si>
  <si>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</si>
  <si>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</si>
  <si>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</si>
  <si>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</si>
  <si>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</si>
  <si>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</si>
  <si>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</si>
  <si>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</si>
  <si>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</si>
  <si>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</si>
  <si>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</si>
  <si>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</si>
  <si>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</si>
  <si>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</si>
  <si>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</si>
  <si>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</si>
  <si>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</si>
  <si>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</si>
  <si>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</si>
  <si>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</si>
  <si>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</si>
  <si>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</si>
  <si>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</si>
  <si>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</si>
  <si>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</si>
  <si>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</si>
  <si>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</si>
  <si>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</si>
  <si>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</si>
  <si>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</si>
  <si>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</si>
  <si>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</si>
  <si>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</si>
  <si>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</si>
  <si>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</si>
  <si>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</si>
  <si>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</si>
  <si>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</si>
  <si>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</si>
  <si>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</si>
  <si>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</si>
  <si>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</si>
  <si>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</si>
  <si>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</si>
  <si>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</si>
  <si>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</si>
  <si>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</si>
  <si>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</si>
  <si>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</si>
  <si>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</si>
  <si>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</si>
  <si>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</si>
  <si>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</si>
  <si>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</si>
  <si>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</si>
  <si>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</si>
  <si>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</si>
  <si>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</si>
  <si>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</si>
  <si>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</si>
  <si>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</si>
  <si>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</si>
  <si>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</si>
  <si>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</si>
  <si>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</si>
  <si>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</si>
  <si>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</si>
  <si>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</si>
  <si>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</si>
  <si>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</si>
  <si>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</si>
  <si>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</si>
  <si>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</si>
  <si>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</si>
  <si>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</si>
  <si>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</si>
  <si>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</si>
  <si>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</si>
  <si>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</si>
  <si>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</si>
  <si>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</si>
  <si>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</si>
  <si>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</si>
  <si>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</si>
  <si>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</si>
  <si>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</si>
  <si>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</si>
  <si>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</si>
  <si>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</si>
  <si>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</si>
  <si>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</si>
  <si>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</si>
  <si>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</si>
  <si>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</si>
  <si>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</si>
  <si>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</si>
  <si>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</si>
  <si>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</si>
  <si>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</si>
  <si>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</si>
  <si>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</si>
  <si>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</si>
  <si>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</si>
  <si>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</si>
  <si>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</si>
  <si>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</si>
  <si>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</si>
  <si>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</si>
  <si>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</si>
  <si>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</si>
  <si>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</si>
  <si>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</si>
  <si>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</si>
  <si>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</si>
  <si>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</si>
  <si>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</si>
  <si>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</si>
  <si>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</si>
  <si>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</si>
  <si>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</si>
  <si>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</si>
  <si>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</si>
  <si>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</si>
  <si>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</si>
  <si>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</si>
  <si>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</si>
  <si>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</si>
  <si>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</si>
  <si>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</si>
  <si>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</si>
  <si>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</si>
  <si>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</si>
  <si>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</si>
  <si>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</si>
  <si>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</si>
  <si>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</si>
  <si>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</si>
  <si>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</si>
  <si>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</si>
  <si>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</si>
  <si>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</si>
  <si>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</si>
  <si>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</si>
  <si>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</si>
  <si>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</si>
  <si>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</si>
  <si>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</si>
  <si>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</si>
  <si>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</si>
  <si>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</si>
  <si>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</si>
  <si>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</si>
  <si>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</si>
  <si>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</si>
  <si>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</si>
  <si>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</si>
  <si>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</si>
  <si>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</si>
  <si>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</si>
  <si>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</si>
  <si>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</si>
  <si>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</si>
  <si>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</si>
  <si>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</si>
  <si>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</si>
  <si>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</si>
  <si>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</si>
  <si>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</si>
  <si>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</si>
  <si>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</si>
  <si>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</si>
  <si>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</si>
  <si>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</si>
  <si>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</si>
  <si>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</si>
  <si>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</si>
  <si>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</si>
  <si>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</si>
  <si>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</si>
  <si>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</si>
  <si>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</si>
  <si>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</si>
  <si>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</si>
  <si>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</si>
  <si>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</si>
  <si>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</si>
  <si>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</si>
  <si>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</si>
  <si>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</si>
  <si>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</si>
  <si>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</si>
  <si>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</si>
  <si>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</si>
  <si>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</si>
  <si>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</si>
  <si>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</si>
  <si>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</si>
  <si>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</si>
  <si>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</si>
  <si>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</si>
  <si>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</si>
  <si>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</si>
  <si>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</si>
  <si>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</si>
  <si>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</si>
  <si>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</si>
  <si>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</si>
  <si>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</si>
  <si>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</si>
  <si>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</si>
  <si>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</si>
  <si>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</si>
  <si>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</si>
  <si>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</si>
  <si>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</si>
  <si>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</si>
  <si>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</si>
  <si>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</si>
  <si>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</si>
  <si>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</si>
  <si>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</si>
  <si>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</si>
  <si>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</si>
  <si>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</si>
  <si>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</si>
  <si>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</si>
  <si>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</si>
  <si>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</si>
  <si>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</si>
  <si>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</si>
  <si>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</si>
  <si>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</si>
  <si>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</si>
  <si>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</si>
  <si>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</si>
  <si>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</si>
  <si>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</si>
  <si>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</si>
  <si>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</si>
  <si>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</si>
  <si>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</si>
  <si>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</si>
  <si>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</si>
  <si>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</si>
  <si>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</si>
  <si>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</si>
  <si>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</si>
  <si>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</si>
  <si>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</si>
  <si>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</si>
  <si>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</si>
  <si>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</si>
  <si>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</si>
  <si>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</si>
  <si>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</si>
  <si>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</si>
  <si>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</si>
  <si>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</si>
  <si>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</si>
  <si>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</si>
  <si>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</si>
  <si>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</si>
  <si>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</si>
  <si>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</si>
  <si>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</si>
  <si>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</si>
  <si>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</si>
  <si>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</si>
  <si>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</si>
  <si>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</si>
  <si>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</si>
  <si>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</si>
  <si>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</si>
  <si>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</si>
  <si>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</si>
  <si>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</si>
  <si>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</si>
  <si>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</si>
  <si>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</si>
  <si>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</si>
  <si>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</si>
  <si>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</si>
  <si>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</si>
  <si>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</si>
  <si>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</si>
  <si>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</si>
  <si>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</si>
  <si>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</si>
  <si>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</si>
  <si>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</si>
  <si>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</si>
  <si>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</si>
  <si>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</si>
  <si>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</si>
  <si>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</si>
  <si>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</si>
  <si>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</si>
  <si>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</si>
  <si>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</si>
  <si>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</si>
  <si>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</si>
  <si>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</si>
  <si>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</si>
  <si>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</si>
  <si>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</si>
  <si>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</si>
  <si>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</si>
  <si>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</si>
  <si>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</si>
  <si>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</si>
  <si>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</si>
  <si>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</si>
  <si>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</si>
  <si>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</si>
  <si>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</si>
  <si>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</si>
  <si>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</si>
  <si>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</si>
  <si>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</si>
  <si>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</si>
  <si>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</si>
  <si>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</si>
  <si>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</si>
  <si>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</si>
  <si>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</si>
  <si>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</si>
  <si>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</si>
  <si>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</si>
  <si>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</si>
  <si>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</si>
  <si>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</si>
  <si>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</si>
  <si>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</si>
  <si>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</si>
  <si>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</si>
  <si>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</si>
  <si>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</si>
  <si>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</si>
  <si>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</si>
  <si>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</si>
  <si>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</si>
  <si>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</si>
  <si>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</si>
  <si>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</si>
  <si>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</si>
  <si>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</si>
  <si>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</si>
  <si>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</si>
  <si>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</si>
  <si>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</si>
  <si>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</si>
  <si>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</si>
  <si>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</si>
  <si>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</si>
  <si>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</si>
  <si>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</si>
  <si>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</si>
  <si>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</si>
  <si>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</si>
  <si>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</si>
  <si>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</si>
  <si>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</si>
  <si>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</si>
  <si>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</si>
  <si>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</si>
  <si>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</si>
  <si>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</si>
  <si>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</si>
  <si>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</si>
  <si>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</si>
  <si>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</si>
  <si>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</si>
  <si>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</si>
  <si>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</si>
  <si>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</si>
  <si>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</si>
  <si>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</si>
  <si>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</si>
  <si>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</si>
  <si>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</si>
  <si>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</si>
  <si>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</si>
  <si>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</si>
  <si>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</si>
  <si>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</si>
  <si>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</si>
  <si>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</si>
  <si>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</si>
  <si>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</si>
  <si>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</si>
  <si>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</si>
  <si>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</si>
  <si>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</si>
  <si>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</si>
  <si>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</si>
  <si>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</si>
  <si>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</si>
  <si>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</si>
  <si>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</si>
  <si>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</si>
  <si>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</si>
  <si>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</si>
  <si>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</si>
  <si>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</si>
  <si>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</si>
  <si>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</si>
  <si>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</si>
  <si>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</si>
  <si>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</si>
  <si>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</si>
  <si>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</si>
  <si>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</si>
  <si>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</si>
  <si>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</si>
  <si>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</si>
  <si>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</si>
  <si>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</si>
  <si>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</si>
  <si>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</si>
  <si>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</si>
  <si>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</si>
  <si>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</si>
  <si>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</si>
  <si>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</si>
  <si>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</si>
  <si>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</si>
  <si>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</si>
  <si>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</si>
  <si>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</si>
  <si>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</si>
  <si>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</si>
  <si>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</si>
  <si>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</si>
  <si>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</si>
  <si>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</si>
  <si>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</si>
  <si>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</si>
  <si>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</si>
  <si>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</si>
  <si>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</si>
  <si>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</si>
  <si>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</si>
  <si>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</si>
  <si>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</si>
  <si>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</si>
  <si>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</si>
  <si>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</si>
  <si>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</si>
  <si>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</si>
  <si>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</si>
  <si>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</si>
  <si>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</si>
  <si>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</si>
  <si>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</si>
  <si>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</si>
  <si>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</si>
  <si>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</si>
  <si>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</si>
  <si>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</si>
  <si>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</si>
  <si>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</si>
  <si>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</si>
  <si>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</si>
  <si>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</si>
  <si>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</si>
  <si>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</si>
  <si>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</si>
  <si>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</si>
  <si>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</si>
  <si>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</si>
  <si>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</si>
  <si>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</si>
  <si>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</si>
  <si>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</si>
  <si>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</si>
  <si>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</si>
  <si>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</si>
  <si>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</si>
  <si>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</si>
  <si>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</si>
  <si>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</si>
  <si>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</si>
  <si>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</si>
  <si>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</si>
  <si>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</si>
  <si>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</si>
  <si>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</si>
  <si>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</si>
  <si>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</si>
  <si>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</si>
  <si>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</si>
  <si>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</si>
  <si>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</si>
  <si>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</si>
  <si>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</si>
  <si>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</si>
  <si>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</si>
  <si>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</si>
  <si>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</si>
  <si>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</si>
  <si>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</si>
  <si>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</si>
  <si>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</si>
  <si>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</si>
  <si>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</si>
  <si>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</si>
  <si>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</si>
  <si>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</si>
  <si>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</si>
  <si>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</si>
  <si>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</si>
  <si>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</si>
  <si>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</si>
  <si>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</si>
  <si>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</si>
  <si>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</si>
  <si>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</si>
  <si>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</si>
  <si>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</si>
  <si>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</si>
  <si>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</si>
  <si>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</si>
  <si>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</si>
  <si>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</si>
  <si>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</si>
  <si>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</si>
  <si>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</si>
  <si>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</si>
  <si>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</si>
  <si>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</si>
  <si>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</si>
  <si>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</si>
  <si>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</si>
  <si>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</si>
  <si>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</si>
  <si>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</si>
  <si>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</si>
  <si>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</si>
  <si>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</si>
  <si>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</si>
  <si>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</si>
  <si>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</si>
  <si>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</si>
  <si>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</si>
  <si>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</si>
  <si>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</si>
  <si>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</si>
  <si>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</si>
  <si>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</si>
  <si>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</si>
  <si>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</si>
  <si>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</si>
  <si>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</si>
  <si>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</si>
  <si>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</si>
  <si>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</si>
  <si>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</si>
  <si>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</si>
  <si>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</si>
  <si>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</si>
  <si>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</si>
  <si>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</si>
  <si>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</si>
  <si>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</si>
  <si>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</si>
  <si>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</si>
  <si>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</si>
  <si>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</si>
  <si>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</si>
  <si>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</si>
  <si>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</si>
  <si>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</si>
  <si>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</si>
  <si>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</si>
  <si>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</si>
  <si>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</si>
  <si>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</si>
  <si>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</si>
  <si>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</si>
  <si>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</si>
  <si>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</si>
  <si>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</si>
  <si>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</si>
  <si>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</si>
  <si>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</si>
  <si>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</si>
  <si>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</si>
  <si>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</si>
  <si>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</si>
  <si>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</si>
  <si>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</si>
  <si>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</si>
  <si>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</si>
  <si>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</si>
  <si>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</si>
  <si>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</si>
  <si>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</si>
  <si>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</si>
  <si>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</si>
  <si>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</si>
  <si>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</si>
  <si>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</si>
  <si>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</si>
  <si>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</si>
  <si>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</si>
  <si>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</si>
  <si>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</si>
  <si>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</si>
  <si>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</si>
  <si>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</si>
  <si>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</si>
  <si>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</si>
  <si>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</si>
  <si>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</si>
  <si>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</si>
  <si>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</si>
  <si>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</si>
  <si>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</si>
  <si>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</si>
  <si>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</si>
  <si>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</si>
  <si>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</si>
  <si>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</si>
  <si>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</si>
  <si>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</si>
  <si>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</si>
  <si>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</si>
  <si>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</si>
  <si>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</si>
  <si>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</si>
  <si>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</si>
  <si>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</si>
  <si>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</si>
  <si>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</si>
  <si>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</si>
  <si>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</si>
  <si>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</si>
  <si>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</si>
  <si>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</si>
  <si>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</si>
  <si>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</si>
  <si>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</si>
  <si>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</si>
  <si>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</si>
  <si>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</si>
  <si>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</si>
  <si>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</si>
  <si>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</si>
  <si>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</si>
  <si>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</si>
  <si>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</si>
  <si>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</si>
  <si>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</si>
  <si>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</si>
  <si>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</si>
  <si>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</si>
  <si>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</si>
  <si>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</si>
  <si>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</si>
  <si>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</si>
  <si>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</si>
  <si>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</si>
  <si>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</si>
  <si>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</si>
  <si>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</si>
  <si>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</si>
  <si>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</si>
  <si>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</si>
  <si>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</si>
  <si>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</si>
  <si>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</si>
  <si>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</si>
  <si>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</si>
  <si>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</si>
  <si>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</si>
  <si>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</si>
  <si>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</si>
  <si>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</si>
  <si>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</si>
  <si>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</si>
  <si>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</si>
  <si>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</si>
  <si>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</si>
  <si>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</si>
  <si>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</si>
  <si>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</si>
  <si>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</si>
  <si>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</si>
  <si>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</si>
  <si>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</si>
  <si>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</si>
  <si>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</si>
  <si>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</si>
  <si>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</si>
  <si>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</si>
  <si>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</si>
  <si>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</si>
  <si>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</si>
  <si>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</si>
  <si>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</si>
  <si>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</si>
  <si>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</si>
  <si>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</si>
  <si>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</si>
  <si>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</si>
  <si>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</si>
  <si>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</si>
  <si>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</si>
  <si>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</si>
  <si>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</si>
  <si>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</si>
  <si>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</si>
  <si>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</si>
  <si>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</si>
  <si>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</si>
  <si>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</si>
  <si>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</si>
  <si>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</si>
  <si>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</si>
  <si>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</si>
  <si>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</si>
  <si>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</si>
  <si>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</si>
  <si>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</si>
  <si>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</si>
  <si>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</si>
  <si>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</si>
  <si>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</si>
  <si>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</si>
  <si>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</si>
  <si>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</si>
  <si>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</si>
  <si>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</si>
  <si>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</si>
  <si>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</si>
  <si>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</si>
  <si>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</si>
  <si>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</si>
  <si>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</si>
  <si>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</si>
  <si>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</si>
  <si>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</si>
  <si>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</si>
  <si>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</si>
  <si>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</si>
  <si>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</si>
  <si>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</si>
  <si>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</si>
  <si>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</si>
  <si>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</si>
  <si>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</si>
  <si>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</si>
  <si>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</si>
  <si>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</si>
  <si>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</si>
  <si>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</si>
  <si>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</si>
  <si>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</si>
  <si>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</si>
  <si>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</si>
  <si>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</si>
  <si>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</si>
  <si>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</si>
  <si>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</si>
  <si>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</si>
  <si>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</si>
  <si>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</si>
  <si>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</si>
  <si>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</si>
  <si>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</si>
  <si>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</si>
  <si>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</si>
  <si>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</si>
  <si>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</si>
  <si>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</si>
  <si>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</si>
  <si>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</si>
  <si>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</si>
  <si>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</si>
  <si>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</si>
  <si>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</si>
  <si>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</si>
  <si>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</si>
  <si>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</si>
  <si>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</si>
  <si>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</si>
  <si>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</si>
  <si>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</si>
  <si>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</si>
  <si>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</si>
  <si>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</si>
  <si>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</si>
  <si>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</si>
  <si>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</si>
  <si>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</si>
  <si>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</si>
  <si>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</si>
  <si>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</si>
  <si>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</si>
  <si>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</si>
  <si>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</si>
  <si>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</si>
  <si>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</si>
  <si>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</si>
  <si>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</si>
  <si>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</si>
  <si>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</si>
  <si>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</si>
  <si>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</si>
  <si>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</si>
  <si>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</si>
  <si>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</si>
  <si>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</si>
  <si>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</si>
  <si>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</si>
  <si>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</si>
  <si>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</si>
  <si>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</si>
  <si>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</si>
  <si>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</si>
  <si>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</si>
  <si>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</si>
  <si>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</si>
  <si>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</si>
  <si>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</si>
  <si>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</si>
  <si>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</si>
  <si>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</si>
  <si>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</si>
  <si>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</si>
  <si>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</si>
  <si>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</si>
  <si>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</si>
  <si>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</si>
  <si>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</si>
  <si>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</si>
  <si>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</si>
  <si>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</si>
  <si>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</si>
  <si>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</si>
  <si>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</si>
  <si>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</si>
  <si>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</si>
  <si>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</si>
  <si>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</si>
  <si>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</si>
  <si>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</si>
  <si>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</si>
  <si>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</si>
  <si>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</si>
  <si>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</si>
  <si>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</si>
  <si>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</si>
  <si>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</si>
  <si>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</si>
  <si>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</si>
  <si>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</si>
  <si>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</si>
  <si>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</si>
  <si>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</si>
  <si>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</si>
  <si>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</si>
  <si>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</si>
  <si>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</si>
  <si>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</si>
  <si>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</si>
  <si>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</si>
  <si>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</si>
  <si>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</si>
  <si>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</si>
  <si>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</si>
  <si>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</si>
  <si>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</si>
  <si>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</si>
  <si>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</si>
  <si>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</si>
  <si>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</si>
  <si>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</si>
  <si>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</si>
  <si>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</si>
  <si>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</si>
  <si>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</si>
  <si>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</si>
  <si>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</si>
  <si>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</si>
  <si>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</si>
  <si>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</si>
  <si>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</si>
  <si>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</si>
  <si>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</si>
  <si>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</si>
  <si>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</si>
  <si>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</si>
  <si>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</si>
  <si>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</si>
  <si>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</si>
  <si>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</si>
  <si>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</si>
  <si>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</si>
  <si>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</si>
  <si>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</si>
  <si>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</si>
  <si>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</si>
  <si>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</si>
  <si>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</si>
  <si>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</si>
  <si>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</si>
  <si>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</si>
  <si>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</si>
  <si>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</si>
  <si>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</si>
  <si>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</si>
  <si>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</si>
  <si>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</si>
  <si>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</si>
  <si>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</si>
  <si>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</si>
  <si>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</si>
  <si>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</si>
  <si>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</si>
  <si>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</si>
  <si>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</si>
  <si>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</si>
  <si>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</si>
  <si>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</si>
  <si>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</si>
  <si>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</si>
  <si>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</si>
  <si>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</si>
  <si>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</si>
  <si>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</si>
  <si>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</si>
  <si>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</si>
  <si>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</si>
  <si>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</si>
  <si>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</si>
  <si>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</si>
  <si>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</si>
  <si>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</si>
  <si>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</si>
  <si>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</si>
  <si>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</si>
  <si>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</si>
  <si>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</si>
  <si>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</si>
  <si>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</si>
  <si>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</si>
  <si>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</si>
  <si>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</si>
  <si>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</si>
  <si>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</si>
  <si>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</si>
  <si>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</si>
  <si>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</si>
  <si>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</si>
  <si>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</si>
  <si>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</si>
  <si>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</si>
  <si>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</si>
  <si>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</si>
  <si>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</si>
  <si>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</si>
  <si>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</si>
  <si>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</si>
  <si>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</si>
  <si>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</si>
  <si>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</si>
  <si>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</si>
  <si>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</si>
  <si>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</si>
  <si>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</si>
  <si>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</si>
  <si>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</si>
  <si>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</si>
  <si>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</si>
  <si>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</si>
  <si>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</si>
  <si>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</si>
  <si>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</si>
  <si>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</si>
  <si>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</si>
  <si>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</si>
  <si>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</si>
  <si>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</si>
  <si>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</si>
  <si>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</si>
  <si>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</si>
  <si>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</si>
  <si>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</si>
  <si>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</si>
  <si>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</si>
  <si>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</si>
  <si>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</si>
  <si>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</si>
  <si>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</si>
  <si>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</si>
  <si>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</si>
  <si>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</si>
  <si>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</si>
  <si>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</si>
  <si>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</si>
  <si>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</si>
  <si>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</si>
  <si>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</si>
  <si>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</si>
  <si>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</si>
  <si>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</si>
  <si>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</si>
  <si>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</si>
  <si>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</si>
  <si>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</si>
  <si>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</si>
  <si>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</si>
  <si>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</si>
  <si>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</si>
  <si>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</si>
  <si>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</si>
  <si>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</si>
  <si>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</si>
  <si>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</si>
  <si>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</si>
  <si>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</si>
  <si>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</si>
  <si>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</si>
  <si>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</si>
  <si>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</si>
  <si>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</si>
  <si>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</si>
  <si>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</si>
  <si>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</si>
  <si>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</si>
  <si>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</si>
  <si>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</si>
  <si>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</si>
  <si>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</si>
  <si>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</si>
  <si>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</si>
  <si>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</si>
  <si>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</si>
  <si>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</si>
  <si>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</si>
  <si>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</si>
  <si>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</si>
  <si>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</si>
  <si>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</si>
  <si>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</si>
  <si>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</si>
  <si>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</si>
  <si>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</si>
  <si>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</si>
  <si>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</si>
  <si>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</si>
  <si>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</si>
  <si>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</si>
  <si>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</si>
  <si>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</si>
  <si>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</si>
  <si>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</si>
  <si>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</si>
  <si>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</si>
  <si>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</si>
  <si>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</si>
  <si>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</si>
  <si>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</si>
  <si>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</si>
  <si>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</si>
  <si>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</si>
  <si>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</si>
  <si>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</si>
  <si>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</si>
  <si>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</si>
  <si>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</si>
  <si>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</si>
  <si>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</si>
  <si>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</si>
  <si>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</si>
  <si>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</si>
  <si>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</si>
  <si>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</si>
  <si>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</si>
  <si>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</si>
  <si>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</si>
  <si>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</si>
  <si>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</si>
  <si>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</si>
  <si>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</si>
  <si>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</si>
  <si>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</si>
  <si>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</si>
  <si>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</si>
  <si>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</si>
  <si>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</si>
  <si>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</si>
  <si>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</si>
  <si>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</si>
  <si>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</si>
  <si>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</si>
  <si>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</si>
  <si>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</si>
  <si>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</si>
  <si>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</si>
  <si>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</si>
  <si>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</si>
  <si>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</si>
  <si>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</si>
  <si>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</si>
  <si>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</si>
  <si>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</si>
  <si>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</si>
  <si>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</si>
  <si>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</si>
  <si>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</si>
  <si>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</si>
  <si>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</si>
  <si>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</si>
  <si>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</si>
  <si>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</si>
  <si>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</si>
  <si>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</si>
  <si>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</si>
  <si>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</si>
  <si>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</si>
  <si>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</si>
  <si>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</si>
  <si>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</si>
  <si>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</si>
  <si>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</si>
  <si>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</si>
  <si>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</si>
  <si>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</si>
  <si>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</si>
  <si>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</si>
  <si>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</si>
  <si>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</si>
  <si>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</si>
  <si>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</si>
  <si>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</si>
  <si>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</si>
  <si>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</si>
  <si>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</si>
  <si>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</si>
  <si>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</si>
  <si>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</si>
  <si>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</si>
  <si>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</si>
  <si>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</si>
  <si>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</si>
  <si>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</si>
  <si>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</si>
  <si>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</si>
  <si>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</si>
  <si>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</si>
  <si>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</si>
  <si>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</si>
  <si>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</si>
  <si>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</si>
  <si>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</si>
  <si>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</si>
  <si>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</si>
  <si>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</si>
  <si>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</si>
  <si>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</si>
  <si>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</si>
  <si>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</si>
  <si>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</si>
  <si>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</si>
  <si>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</si>
  <si>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</si>
  <si>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</si>
  <si>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</si>
  <si>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</si>
  <si>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</si>
  <si>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</si>
  <si>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</si>
  <si>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</si>
  <si>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</si>
  <si>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</si>
  <si>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</si>
  <si>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</si>
  <si>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</si>
  <si>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</si>
  <si>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</si>
  <si>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</si>
  <si>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</si>
  <si>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</si>
  <si>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</si>
  <si>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</si>
  <si>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</si>
  <si>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</si>
  <si>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</si>
  <si>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</si>
  <si>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</si>
  <si>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</si>
  <si>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</si>
  <si>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</si>
  <si>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</si>
  <si>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</si>
  <si>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</si>
  <si>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</si>
  <si>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</si>
  <si>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</si>
  <si>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</si>
  <si>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</si>
  <si>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</si>
  <si>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</si>
  <si>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</si>
  <si>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</si>
  <si>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</si>
  <si>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</si>
  <si>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</si>
  <si>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</si>
  <si>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</si>
  <si>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</si>
  <si>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</si>
  <si>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</si>
  <si>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</si>
  <si>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</si>
  <si>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</si>
  <si>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</si>
  <si>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</si>
  <si>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</si>
  <si>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</si>
  <si>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</si>
  <si>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</si>
  <si>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</si>
  <si>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</si>
  <si>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</si>
  <si>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</si>
  <si>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</si>
  <si>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</si>
  <si>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</si>
  <si>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</si>
  <si>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</si>
  <si>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</si>
  <si>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</si>
  <si>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</si>
  <si>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</si>
  <si>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</si>
  <si>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</si>
  <si>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</si>
  <si>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</si>
  <si>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</si>
  <si>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</si>
  <si>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</si>
  <si>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</si>
  <si>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</si>
  <si>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</si>
  <si>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</si>
  <si>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</si>
  <si>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</si>
  <si>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</si>
  <si>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</si>
  <si>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</si>
  <si>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</si>
  <si>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</si>
  <si>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</si>
  <si>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</si>
  <si>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</si>
  <si>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</si>
  <si>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</si>
  <si>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</si>
  <si>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</si>
  <si>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</si>
  <si>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</si>
  <si>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</si>
  <si>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</si>
  <si>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</si>
  <si>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</si>
  <si>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</si>
  <si>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</si>
  <si>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</si>
  <si>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</si>
  <si>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</si>
  <si>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</si>
  <si>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</si>
  <si>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</si>
  <si>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</si>
  <si>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</si>
  <si>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</si>
  <si>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</si>
  <si>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</si>
  <si>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</si>
  <si>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</si>
  <si>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</si>
  <si>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</si>
  <si>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</si>
  <si>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</si>
  <si>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</si>
  <si>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</si>
  <si>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</si>
  <si>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</si>
  <si>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</si>
  <si>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</si>
  <si>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</si>
  <si>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</si>
  <si>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</si>
  <si>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</si>
  <si>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</si>
  <si>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</si>
  <si>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</si>
  <si>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</si>
  <si>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</si>
  <si>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</si>
  <si>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</si>
  <si>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</si>
  <si>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</si>
  <si>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</si>
  <si>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</si>
  <si>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</si>
  <si>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</si>
  <si>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</si>
  <si>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</si>
  <si>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</si>
  <si>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</si>
  <si>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</si>
  <si>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</si>
  <si>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</si>
  <si>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</si>
  <si>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</si>
  <si>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</si>
  <si>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</si>
  <si>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</si>
  <si>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</si>
  <si>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</si>
  <si>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</si>
  <si>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</si>
  <si>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</si>
  <si>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</si>
  <si>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</si>
  <si>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</si>
  <si>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</si>
  <si>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</si>
  <si>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</si>
  <si>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</si>
  <si>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</si>
  <si>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</si>
  <si>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</si>
  <si>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</si>
  <si>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</si>
  <si>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</si>
  <si>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</si>
  <si>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</si>
  <si>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</si>
  <si>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</si>
  <si>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</si>
  <si>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</si>
  <si>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</si>
  <si>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</si>
  <si>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</si>
  <si>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</si>
  <si>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</si>
  <si>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</si>
  <si>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</si>
  <si>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</si>
  <si>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</si>
  <si>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</si>
  <si>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</si>
  <si>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</si>
  <si>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</si>
  <si>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</si>
  <si>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</si>
  <si>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</si>
  <si>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</si>
  <si>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</si>
  <si>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</si>
  <si>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</si>
  <si>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</si>
  <si>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</si>
  <si>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</si>
  <si>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</si>
  <si>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</si>
  <si>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</si>
  <si>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</si>
  <si>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</si>
  <si>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</si>
  <si>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</si>
  <si>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</si>
  <si>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</si>
  <si>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</si>
  <si>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</si>
  <si>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</si>
  <si>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</si>
  <si>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</si>
  <si>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</si>
  <si>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</si>
  <si>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</si>
  <si>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</si>
  <si>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</si>
  <si>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</si>
  <si>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</si>
  <si>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</si>
  <si>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</si>
  <si>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</si>
  <si>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</si>
  <si>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</si>
  <si>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</si>
  <si>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</si>
  <si>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</si>
  <si>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</si>
  <si>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</si>
  <si>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</si>
  <si>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</si>
  <si>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</si>
  <si>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</si>
  <si>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</si>
  <si>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</si>
  <si>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</si>
  <si>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</si>
  <si>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</si>
  <si>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</si>
  <si>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</si>
  <si>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</si>
  <si>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</si>
  <si>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</si>
  <si>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</si>
  <si>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</si>
  <si>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</si>
  <si>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</si>
  <si>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</si>
  <si>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</si>
  <si>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</si>
  <si>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</si>
  <si>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</si>
  <si>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</si>
  <si>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</si>
  <si>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</si>
  <si>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</si>
  <si>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</si>
  <si>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</si>
  <si>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</si>
  <si>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</si>
  <si>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</si>
  <si>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</si>
  <si>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</si>
  <si>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</si>
  <si>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</si>
  <si>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</si>
  <si>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</si>
  <si>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</si>
  <si>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</si>
  <si>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</si>
  <si>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</si>
  <si>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</si>
  <si>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</si>
  <si>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</si>
  <si>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</si>
  <si>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</si>
  <si>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</si>
  <si>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</si>
  <si>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</si>
  <si>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</si>
  <si>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</si>
  <si>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</si>
  <si>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</si>
  <si>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</si>
  <si>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</si>
  <si>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</si>
  <si>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</si>
  <si>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</si>
  <si>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</si>
  <si>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</si>
  <si>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</si>
  <si>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</si>
  <si>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</si>
  <si>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</si>
  <si>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</si>
  <si>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</si>
  <si>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</si>
  <si>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</si>
  <si>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</si>
  <si>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</si>
  <si>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</si>
  <si>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</si>
  <si>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</si>
  <si>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</si>
  <si>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</si>
  <si>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</si>
  <si>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</si>
  <si>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</si>
  <si>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</si>
  <si>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</si>
  <si>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</si>
  <si>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</si>
  <si>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</si>
  <si>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</si>
  <si>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</si>
  <si>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</si>
  <si>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</si>
  <si>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</si>
  <si>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</si>
  <si>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</si>
  <si>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</si>
  <si>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</si>
  <si>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</si>
  <si>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</si>
  <si>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</si>
  <si>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</si>
  <si>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</si>
  <si>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</si>
  <si>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</si>
  <si>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</si>
  <si>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</si>
  <si>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</si>
  <si>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</si>
  <si>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</si>
  <si>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</si>
  <si>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</si>
  <si>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</si>
  <si>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</si>
  <si>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</si>
  <si>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</si>
  <si>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</si>
  <si>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</si>
  <si>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</si>
  <si>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</si>
  <si>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</si>
  <si>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</si>
  <si>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</si>
  <si>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</si>
  <si>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</si>
  <si>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</si>
  <si>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</si>
  <si>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</si>
  <si>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</si>
  <si>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</si>
  <si>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</si>
  <si>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</si>
  <si>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</si>
  <si>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</si>
  <si>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</si>
  <si>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</si>
  <si>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</si>
  <si>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</si>
  <si>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</si>
  <si>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</si>
  <si>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</si>
  <si>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</si>
  <si>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</si>
  <si>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</si>
  <si>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</si>
  <si>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</si>
  <si>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</si>
  <si>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</si>
  <si>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</si>
  <si>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</si>
  <si>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</si>
  <si>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</si>
  <si>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</si>
  <si>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</si>
  <si>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</si>
  <si>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</si>
  <si>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</si>
  <si>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</si>
  <si>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</si>
  <si>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</si>
  <si>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</si>
  <si>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</si>
  <si>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</si>
  <si>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</si>
  <si>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</si>
  <si>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</si>
  <si>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</si>
  <si>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</si>
  <si>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</si>
  <si>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</si>
  <si>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</si>
  <si>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</si>
  <si>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</si>
  <si>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</si>
  <si>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</si>
  <si>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</si>
  <si>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</si>
  <si>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</si>
  <si>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</si>
  <si>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</si>
  <si>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</si>
  <si>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</si>
  <si>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</si>
  <si>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</si>
  <si>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</si>
  <si>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</si>
  <si>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</si>
  <si>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</si>
  <si>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</si>
  <si>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</si>
  <si>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</si>
  <si>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</si>
  <si>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</si>
  <si>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</si>
  <si>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</si>
  <si>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</si>
  <si>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</si>
  <si>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</si>
  <si>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</si>
  <si>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</si>
  <si>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</si>
  <si>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</si>
  <si>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</si>
  <si>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</si>
  <si>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</si>
  <si>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</si>
  <si>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</si>
  <si>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</si>
  <si>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</si>
  <si>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</si>
  <si>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</si>
  <si>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</si>
  <si>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</si>
  <si>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</si>
  <si>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</si>
  <si>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</si>
  <si>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</si>
  <si>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</si>
  <si>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</si>
  <si>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</si>
  <si>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</si>
  <si>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</si>
  <si>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</si>
  <si>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</si>
  <si>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</si>
  <si>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</si>
  <si>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</si>
  <si>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</si>
  <si>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</si>
  <si>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</si>
  <si>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</si>
  <si>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</si>
  <si>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</si>
  <si>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</si>
  <si>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</si>
  <si>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</si>
  <si>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</si>
  <si>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</si>
  <si>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</si>
  <si>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</si>
  <si>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</si>
  <si>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</si>
  <si>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</si>
  <si>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</si>
  <si>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</si>
  <si>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</si>
  <si>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</si>
  <si>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</si>
  <si>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</si>
  <si>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</si>
  <si>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</si>
  <si>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</si>
  <si>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</si>
  <si>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</si>
  <si>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</si>
  <si>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</si>
  <si>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</si>
  <si>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</si>
  <si>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</si>
  <si>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</si>
  <si>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</si>
  <si>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</si>
  <si>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</si>
  <si>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</si>
  <si>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</si>
  <si>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</si>
  <si>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</si>
  <si>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</si>
  <si>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</si>
  <si>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</si>
  <si>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</si>
  <si>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</si>
  <si>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</si>
  <si>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</si>
  <si>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</si>
  <si>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</si>
  <si>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</si>
  <si>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</si>
  <si>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</si>
  <si>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</si>
  <si>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</si>
  <si>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</si>
  <si>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</si>
  <si>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</si>
  <si>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</si>
  <si>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</si>
  <si>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</si>
  <si>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</si>
  <si>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</si>
  <si>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</si>
  <si>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</si>
  <si>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</si>
  <si>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</si>
  <si>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</si>
  <si>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</si>
  <si>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</si>
  <si>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</si>
  <si>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</si>
  <si>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</si>
  <si>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</si>
  <si>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</si>
  <si>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</si>
  <si>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</si>
  <si>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</si>
  <si>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</si>
  <si>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</si>
  <si>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</si>
  <si>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</si>
  <si>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</si>
  <si>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</si>
  <si>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</si>
  <si>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</si>
  <si>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</si>
  <si>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</si>
  <si>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</si>
  <si>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</si>
  <si>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</si>
  <si>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</si>
  <si>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</si>
  <si>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</si>
  <si>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</si>
  <si>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</si>
  <si>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</si>
  <si>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</si>
  <si>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</si>
  <si>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</si>
  <si>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</si>
  <si>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</si>
  <si>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</si>
  <si>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</si>
  <si>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</si>
  <si>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</si>
  <si>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</si>
  <si>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</si>
  <si>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</si>
  <si>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</si>
  <si>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</si>
  <si>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</si>
  <si>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</si>
  <si>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</si>
  <si>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</si>
  <si>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</si>
  <si>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</si>
  <si>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</si>
  <si>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</si>
  <si>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</si>
  <si>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</si>
  <si>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</si>
  <si>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</si>
  <si>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</si>
  <si>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</si>
  <si>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</si>
  <si>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</si>
  <si>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</si>
  <si>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</si>
  <si>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</si>
  <si>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</si>
  <si>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</si>
  <si>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</si>
  <si>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</si>
  <si>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</si>
  <si>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</si>
  <si>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</si>
  <si>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</si>
  <si>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</si>
  <si>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</si>
  <si>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</si>
  <si>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</si>
  <si>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</si>
  <si>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</si>
  <si>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</si>
  <si>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</si>
  <si>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</si>
  <si>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</si>
  <si>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</si>
  <si>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</si>
  <si>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</si>
  <si>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</si>
  <si>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</si>
  <si>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</si>
  <si>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</si>
  <si>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</si>
  <si>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</si>
  <si>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</si>
  <si>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</si>
  <si>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</si>
  <si>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</si>
  <si>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</si>
  <si>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</si>
  <si>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</si>
  <si>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</si>
  <si>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</si>
  <si>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</si>
  <si>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</si>
  <si>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</si>
  <si>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</si>
  <si>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</si>
  <si>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</si>
  <si>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</si>
  <si>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</si>
  <si>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</si>
  <si>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</si>
  <si>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</si>
  <si>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</si>
  <si>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</si>
  <si>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</si>
  <si>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</si>
  <si>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</si>
  <si>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</si>
  <si>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</si>
  <si>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</si>
  <si>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</si>
  <si>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</si>
  <si>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</si>
  <si>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</si>
  <si>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</si>
  <si>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</si>
  <si>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</si>
  <si>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</si>
  <si>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</si>
  <si>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</si>
  <si>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</si>
  <si>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</si>
  <si>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</si>
  <si>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</si>
  <si>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</si>
  <si>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</si>
  <si>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</si>
  <si>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</si>
  <si>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</si>
  <si>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</si>
  <si>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</si>
  <si>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</si>
  <si>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</si>
  <si>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</si>
  <si>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</si>
  <si>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</si>
  <si>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</si>
  <si>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</si>
  <si>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</si>
  <si>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</si>
  <si>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</si>
  <si>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</si>
  <si>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</si>
  <si>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</si>
  <si>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</si>
  <si>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</si>
  <si>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</si>
  <si>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</si>
  <si>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</si>
  <si>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</si>
  <si>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</si>
  <si>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</si>
  <si>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</si>
  <si>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</si>
  <si>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</si>
  <si>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</si>
  <si>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</si>
  <si>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</si>
  <si>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</si>
  <si>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</si>
  <si>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</si>
  <si>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</si>
  <si>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</si>
  <si>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</si>
  <si>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</si>
  <si>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</si>
  <si>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</si>
  <si>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</si>
  <si>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</si>
  <si>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</si>
  <si>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</si>
  <si>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</si>
  <si>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</si>
  <si>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</si>
  <si>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</si>
  <si>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</si>
  <si>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</si>
  <si>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</si>
  <si>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</si>
  <si>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</si>
  <si>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</si>
  <si>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</si>
  <si>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</si>
  <si>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</si>
  <si>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</si>
  <si>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</si>
  <si>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</si>
  <si>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</si>
  <si>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</si>
  <si>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</si>
  <si>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</si>
  <si>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</si>
  <si>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</si>
  <si>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</si>
  <si>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</si>
  <si>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</si>
  <si>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</si>
  <si>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</si>
  <si>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</si>
  <si>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</si>
  <si>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</si>
  <si>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</si>
  <si>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</si>
  <si>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</si>
  <si>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</si>
  <si>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</si>
  <si>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</si>
  <si>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</si>
  <si>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</si>
  <si>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</si>
  <si>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</si>
  <si>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</si>
  <si>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</si>
  <si>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</si>
  <si>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</si>
  <si>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</si>
  <si>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</si>
  <si>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</si>
  <si>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</si>
  <si>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</si>
  <si>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</si>
  <si>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</si>
  <si>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</si>
  <si>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</si>
  <si>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</si>
  <si>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</si>
  <si>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</si>
  <si>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</si>
  <si>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</si>
  <si>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</si>
  <si>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</si>
  <si>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</si>
  <si>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</si>
  <si>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</si>
  <si>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</si>
  <si>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</si>
  <si>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</si>
  <si>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</si>
  <si>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</si>
  <si>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</si>
  <si>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</si>
  <si>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</si>
  <si>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</si>
  <si>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</si>
  <si>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</si>
  <si>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</si>
  <si>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</si>
  <si>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</si>
  <si>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</si>
  <si>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</si>
  <si>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</si>
  <si>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</si>
  <si>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</si>
  <si>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</si>
  <si>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</si>
  <si>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</si>
  <si>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</si>
  <si>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</si>
  <si>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</si>
  <si>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</si>
  <si>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</si>
  <si>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</si>
  <si>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</si>
  <si>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</si>
  <si>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</si>
  <si>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</si>
  <si>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</si>
  <si>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</si>
  <si>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</si>
  <si>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</si>
  <si>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</si>
  <si>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</si>
  <si>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</si>
  <si>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</si>
  <si>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</si>
  <si>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</si>
  <si>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</si>
  <si>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</si>
  <si>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</si>
  <si>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</si>
  <si>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</si>
  <si>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</si>
  <si>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</si>
  <si>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</si>
  <si>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</si>
  <si>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</si>
  <si>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</si>
  <si>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</si>
  <si>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</si>
  <si>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</si>
  <si>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</si>
  <si>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</si>
  <si>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</si>
  <si>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</si>
  <si>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</si>
  <si>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</si>
  <si>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</si>
  <si>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</si>
  <si>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</si>
  <si>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</si>
  <si>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</si>
  <si>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</si>
  <si>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</si>
  <si>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</si>
  <si>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</si>
  <si>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</si>
  <si>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</si>
  <si>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</si>
  <si>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</si>
  <si>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</si>
  <si>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</si>
  <si>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</si>
  <si>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</si>
  <si>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</si>
  <si>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</si>
  <si>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</si>
  <si>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</si>
  <si>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</si>
  <si>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</si>
  <si>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</si>
  <si>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</si>
  <si>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</si>
  <si>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</si>
  <si>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</si>
  <si>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</si>
  <si>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</si>
  <si>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</si>
  <si>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</si>
  <si>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</si>
  <si>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</si>
  <si>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</si>
  <si>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</si>
  <si>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</si>
  <si>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</si>
  <si>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</si>
  <si>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</si>
  <si>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</si>
  <si>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</si>
  <si>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</si>
  <si>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</si>
  <si>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</si>
  <si>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</si>
  <si>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</si>
  <si>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</si>
  <si>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</si>
  <si>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</si>
  <si>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</si>
  <si>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</si>
  <si>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</si>
  <si>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</si>
  <si>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</si>
  <si>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</si>
  <si>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</si>
  <si>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</si>
  <si>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</si>
  <si>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</si>
  <si>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</si>
  <si>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</si>
  <si>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</si>
  <si>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</si>
  <si>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</si>
  <si>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</si>
  <si>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</si>
  <si>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</si>
  <si>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</si>
  <si>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</si>
  <si>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</si>
  <si>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</si>
  <si>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</si>
  <si>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</si>
  <si>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</si>
  <si>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</si>
  <si>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</si>
  <si>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</si>
  <si>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</si>
  <si>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</si>
  <si>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</si>
  <si>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</si>
  <si>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</si>
  <si>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</si>
  <si>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</si>
  <si>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</si>
  <si>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</si>
  <si>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</si>
  <si>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</si>
  <si>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</si>
  <si>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</si>
  <si>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</si>
  <si>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</si>
  <si>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</si>
  <si>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</si>
  <si>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</si>
  <si>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</si>
  <si>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</si>
  <si>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</si>
  <si>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</si>
  <si>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</si>
  <si>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</si>
  <si>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</si>
  <si>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</si>
  <si>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</si>
  <si>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</si>
  <si>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</si>
  <si>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</si>
  <si>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</si>
  <si>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</si>
  <si>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</si>
  <si>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</si>
  <si>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</si>
  <si>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</si>
  <si>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</si>
  <si>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</si>
  <si>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</si>
  <si>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</si>
  <si>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</si>
  <si>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</si>
  <si>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</si>
  <si>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</si>
  <si>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</si>
  <si>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</si>
  <si>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</si>
  <si>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</si>
  <si>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</si>
  <si>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</si>
  <si>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</si>
  <si>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</si>
  <si>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</si>
  <si>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</si>
  <si>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</si>
  <si>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</si>
  <si>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</si>
  <si>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</si>
  <si>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</si>
  <si>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</si>
  <si>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</si>
  <si>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</si>
  <si>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</si>
  <si>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</si>
  <si>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</si>
  <si>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</si>
  <si>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</si>
  <si>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</si>
  <si>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</si>
  <si>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</si>
  <si>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</si>
  <si>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</si>
  <si>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</si>
  <si>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</si>
  <si>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</si>
  <si>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</si>
  <si>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</si>
  <si>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</si>
  <si>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</si>
  <si>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</si>
  <si>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</si>
  <si>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</si>
  <si>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</si>
  <si>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</si>
  <si>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</si>
  <si>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</si>
  <si>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</si>
  <si>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</si>
  <si>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</si>
  <si>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</si>
  <si>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</si>
  <si>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</si>
  <si>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</si>
  <si>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</si>
  <si>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</si>
  <si>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</si>
  <si>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</si>
  <si>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</si>
  <si>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</si>
  <si>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</si>
  <si>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</si>
  <si>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</si>
  <si>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</si>
  <si>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</si>
  <si>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</si>
  <si>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</si>
  <si>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</si>
  <si>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</si>
  <si>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</si>
  <si>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</si>
  <si>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</si>
  <si>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</si>
  <si>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</si>
  <si>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</si>
  <si>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</si>
  <si>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</si>
  <si>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</si>
  <si>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</si>
  <si>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</si>
  <si>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</si>
  <si>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</si>
  <si>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</si>
  <si>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</si>
  <si>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</si>
  <si>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</si>
  <si>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</si>
  <si>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</si>
  <si>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</si>
  <si>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</si>
  <si>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</si>
  <si>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</si>
  <si>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</si>
  <si>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</si>
  <si>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</si>
  <si>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</si>
  <si>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</si>
  <si>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</si>
  <si>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</si>
  <si>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</si>
  <si>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</si>
  <si>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</si>
  <si>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</si>
  <si>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</si>
  <si>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</si>
  <si>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</si>
  <si>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</si>
  <si>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</si>
  <si>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</si>
  <si>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</si>
  <si>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</si>
  <si>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</si>
  <si>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</si>
  <si>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</si>
  <si>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</si>
  <si>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</si>
  <si>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</si>
  <si>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</si>
  <si>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</si>
  <si>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</si>
  <si>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</si>
  <si>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</si>
  <si>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</si>
  <si>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</si>
  <si>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</si>
  <si>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</si>
  <si>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</si>
  <si>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</si>
  <si>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</si>
  <si>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</si>
  <si>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</si>
  <si>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</si>
  <si>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</si>
  <si>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</si>
  <si>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</si>
  <si>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</si>
  <si>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</si>
  <si>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</si>
  <si>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</si>
  <si>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</si>
  <si>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</si>
  <si>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</si>
  <si>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</si>
  <si>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</si>
  <si>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</si>
  <si>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</si>
  <si>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</si>
  <si>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</si>
  <si>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</si>
  <si>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</si>
  <si>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</si>
  <si>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</si>
  <si>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</si>
  <si>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</si>
  <si>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</si>
  <si>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</si>
  <si>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</si>
  <si>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</si>
  <si>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</si>
  <si>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</si>
  <si>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</si>
  <si>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</si>
  <si>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</si>
  <si>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</si>
  <si>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</si>
  <si>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</si>
  <si>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</si>
  <si>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</si>
  <si>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</si>
  <si>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</si>
  <si>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</si>
  <si>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</si>
  <si>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</si>
  <si>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</si>
  <si>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</si>
  <si>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</si>
  <si>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</si>
  <si>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</si>
  <si>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</si>
  <si>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</si>
  <si>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</si>
  <si>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</si>
  <si>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</si>
  <si>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</si>
  <si>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</si>
  <si>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</si>
  <si>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</si>
  <si>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</si>
  <si>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</si>
  <si>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</si>
  <si>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</si>
  <si>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</si>
  <si>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</si>
  <si>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</si>
  <si>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</si>
  <si>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</si>
  <si>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</si>
  <si>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</si>
  <si>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</si>
  <si>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</si>
  <si>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</si>
  <si>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</si>
  <si>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</si>
  <si>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</si>
  <si>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</si>
  <si>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</si>
  <si>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</si>
  <si>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</si>
  <si>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</si>
  <si>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</si>
  <si>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</si>
  <si>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</si>
  <si>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</si>
  <si>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</si>
  <si>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</si>
  <si>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</si>
  <si>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</si>
  <si>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</si>
  <si>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</si>
  <si>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</si>
  <si>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</si>
  <si>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</si>
  <si>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</si>
  <si>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</si>
  <si>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</si>
  <si>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</si>
  <si>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</si>
  <si>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</si>
  <si>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</si>
  <si>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</si>
  <si>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</si>
  <si>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</si>
  <si>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</si>
  <si>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</si>
  <si>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</si>
  <si>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</si>
  <si>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</si>
  <si>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</si>
  <si>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</si>
  <si>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</si>
  <si>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</si>
  <si>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</si>
  <si>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</si>
  <si>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</si>
  <si>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</si>
  <si>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</si>
  <si>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</si>
  <si>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</si>
  <si>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</si>
  <si>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</si>
  <si>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</si>
  <si>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</si>
  <si>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</si>
  <si>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</si>
  <si>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</si>
  <si>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</si>
  <si>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</si>
  <si>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</si>
  <si>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</si>
  <si>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</si>
  <si>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</si>
  <si>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</si>
  <si>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</si>
  <si>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</si>
  <si>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</si>
  <si>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</si>
  <si>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</si>
  <si>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</si>
  <si>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</si>
  <si>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</si>
  <si>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</si>
  <si>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</si>
  <si>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</si>
  <si>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</si>
  <si>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</si>
  <si>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</si>
  <si>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</si>
  <si>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</si>
  <si>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</si>
  <si>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</si>
  <si>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</si>
  <si>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</si>
  <si>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</si>
  <si>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</si>
  <si>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</si>
  <si>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</si>
  <si>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</si>
  <si>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</si>
  <si>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</si>
  <si>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</si>
  <si>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</si>
  <si>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</si>
  <si>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</si>
  <si>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</si>
  <si>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</si>
  <si>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</si>
  <si>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</si>
  <si>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</si>
  <si>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</si>
  <si>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</si>
  <si>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</si>
  <si>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</si>
  <si>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</si>
  <si>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</si>
  <si>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</si>
  <si>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</si>
  <si>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</si>
  <si>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</si>
  <si>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</si>
  <si>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</si>
  <si>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</si>
  <si>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</si>
  <si>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</si>
  <si>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</si>
  <si>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</si>
  <si>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</si>
  <si>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</si>
  <si>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</si>
  <si>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</si>
  <si>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</si>
  <si>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</si>
  <si>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</si>
  <si>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</si>
  <si>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</si>
  <si>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</si>
  <si>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</si>
  <si>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</si>
  <si>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</si>
  <si>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</si>
  <si>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</si>
  <si>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</si>
  <si>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</si>
  <si>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</si>
  <si>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</si>
  <si>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</si>
  <si>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</si>
  <si>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</si>
  <si>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</si>
  <si>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</si>
  <si>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</si>
  <si>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</si>
  <si>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</si>
  <si>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</si>
  <si>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</si>
  <si>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</si>
  <si>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</si>
  <si>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</si>
  <si>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</si>
  <si>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</si>
  <si>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</si>
  <si>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</si>
  <si>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</si>
  <si>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</si>
  <si>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</si>
  <si>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</si>
  <si>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</si>
  <si>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</si>
  <si>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</si>
  <si>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</si>
  <si>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</si>
  <si>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</si>
  <si>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</si>
  <si>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</si>
  <si>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</si>
  <si>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</si>
  <si>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</si>
  <si>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</si>
  <si>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</si>
  <si>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</si>
  <si>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</si>
  <si>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</si>
  <si>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</si>
  <si>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</si>
  <si>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</si>
  <si>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</si>
  <si>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</si>
  <si>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</si>
  <si>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</si>
  <si>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</si>
  <si>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</si>
  <si>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</si>
  <si>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</si>
  <si>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</si>
  <si>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</si>
  <si>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</si>
  <si>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</si>
  <si>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</si>
  <si>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</si>
  <si>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</si>
  <si>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</si>
  <si>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</si>
  <si>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</si>
  <si>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</si>
  <si>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</si>
  <si>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</si>
  <si>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</si>
  <si>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</si>
  <si>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</si>
  <si>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</si>
  <si>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</si>
  <si>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</si>
  <si>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</si>
  <si>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</si>
  <si>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</si>
  <si>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</si>
  <si>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</si>
  <si>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</si>
  <si>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</si>
  <si>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</si>
  <si>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</si>
  <si>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</si>
  <si>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</si>
  <si>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</si>
  <si>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</si>
  <si>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</si>
  <si>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</si>
  <si>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</si>
  <si>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</si>
  <si>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</si>
  <si>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</si>
  <si>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</si>
  <si>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</si>
  <si>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</si>
  <si>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</si>
  <si>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</si>
  <si>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</si>
  <si>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</si>
  <si>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</si>
  <si>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</si>
  <si>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</si>
  <si>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</si>
  <si>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</si>
  <si>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</si>
  <si>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</si>
  <si>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</si>
  <si>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</si>
  <si>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</si>
  <si>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</si>
  <si>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</si>
  <si>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</si>
  <si>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</si>
  <si>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</si>
  <si>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</si>
  <si>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</si>
  <si>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</si>
  <si>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</si>
  <si>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</si>
  <si>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</si>
  <si>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</si>
  <si>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</si>
  <si>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</si>
  <si>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</si>
  <si>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</si>
  <si>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</si>
  <si>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</si>
  <si>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</si>
  <si>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</si>
  <si>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</si>
  <si>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</si>
  <si>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</si>
  <si>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</si>
  <si>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</si>
  <si>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</si>
  <si>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</si>
  <si>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</si>
  <si>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</si>
  <si>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</si>
  <si>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</si>
  <si>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</si>
  <si>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</si>
  <si>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</si>
  <si>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</si>
  <si>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</si>
  <si>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</si>
  <si>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</si>
  <si>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</si>
  <si>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</si>
  <si>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</si>
  <si>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</si>
  <si>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</si>
  <si>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</si>
  <si>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</si>
  <si>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</si>
  <si>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</si>
  <si>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</si>
  <si>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</si>
  <si>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</si>
  <si>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</si>
  <si>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</si>
  <si>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</si>
  <si>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</si>
  <si>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</si>
  <si>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</si>
  <si>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</si>
  <si>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</si>
  <si>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</si>
  <si>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</si>
  <si>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</si>
  <si>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</si>
  <si>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</si>
  <si>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</si>
  <si>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</si>
  <si>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</si>
  <si>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</si>
  <si>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</si>
  <si>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</si>
  <si>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</si>
  <si>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</si>
  <si>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</si>
  <si>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</si>
  <si>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</si>
  <si>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</si>
  <si>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</si>
  <si>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</si>
  <si>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</si>
  <si>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</si>
  <si>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</si>
  <si>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</si>
  <si>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</si>
  <si>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</si>
  <si>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</si>
  <si>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</si>
  <si>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</si>
  <si>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</si>
  <si>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</si>
  <si>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</si>
  <si>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</si>
  <si>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</si>
  <si>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</si>
  <si>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</si>
  <si>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</si>
  <si>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</si>
  <si>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</si>
  <si>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</si>
  <si>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</si>
  <si>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</si>
  <si>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</si>
  <si>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</si>
  <si>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</si>
  <si>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</si>
  <si>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</si>
  <si>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</si>
  <si>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</si>
  <si>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</si>
  <si>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</si>
  <si>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</si>
  <si>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</si>
  <si>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</si>
  <si>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</si>
  <si>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</si>
  <si>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</si>
  <si>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</si>
  <si>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</si>
  <si>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</si>
  <si>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</si>
  <si>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</si>
  <si>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</si>
  <si>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</si>
  <si>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</si>
  <si>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</si>
  <si>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</si>
  <si>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</si>
  <si>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</si>
  <si>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</si>
  <si>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</si>
  <si>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</si>
  <si>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</si>
  <si>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</si>
  <si>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</si>
  <si>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</si>
  <si>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</si>
  <si>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</si>
  <si>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</si>
  <si>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</si>
  <si>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</si>
  <si>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</si>
  <si>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</si>
  <si>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</si>
  <si>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</si>
  <si>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</si>
  <si>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</si>
  <si>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</si>
  <si>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</si>
  <si>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</si>
  <si>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</si>
  <si>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</si>
  <si>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</si>
  <si>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</si>
  <si>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</si>
  <si>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</si>
  <si>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</si>
  <si>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</si>
  <si>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</si>
  <si>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</si>
  <si>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</si>
  <si>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</si>
  <si>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</si>
  <si>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</si>
  <si>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</si>
  <si>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</si>
  <si>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</si>
  <si>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</si>
  <si>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</si>
  <si>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</si>
  <si>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</si>
  <si>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</si>
  <si>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</si>
  <si>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</si>
  <si>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</si>
  <si>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</si>
  <si>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</si>
  <si>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</si>
  <si>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</si>
  <si>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</si>
  <si>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</si>
  <si>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</si>
  <si>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</si>
  <si>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</si>
  <si>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</si>
  <si>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</si>
  <si>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</si>
  <si>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</si>
  <si>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</si>
  <si>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</si>
  <si>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</si>
  <si>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</si>
  <si>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</si>
  <si>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</si>
  <si>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</si>
  <si>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</si>
  <si>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</si>
  <si>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</si>
  <si>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</si>
  <si>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</si>
  <si>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</si>
  <si>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</si>
  <si>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</si>
  <si>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</si>
  <si>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</si>
  <si>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</si>
  <si>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</si>
  <si>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</si>
  <si>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</si>
  <si>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</si>
  <si>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</si>
  <si>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</si>
  <si>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</si>
  <si>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</si>
  <si>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</si>
  <si>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</si>
  <si>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</si>
  <si>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</si>
  <si>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</si>
  <si>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</si>
  <si>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</si>
  <si>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</si>
  <si>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</si>
  <si>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</si>
  <si>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</si>
  <si>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</si>
  <si>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</si>
  <si>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</si>
  <si>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</si>
  <si>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</si>
  <si>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</si>
  <si>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</si>
  <si>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</si>
  <si>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</si>
  <si>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</si>
  <si>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</si>
  <si>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</si>
  <si>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</si>
  <si>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</si>
  <si>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</si>
  <si>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</si>
  <si>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</si>
  <si>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</si>
  <si>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</si>
  <si>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</si>
  <si>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</si>
  <si>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</si>
  <si>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</si>
  <si>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</si>
  <si>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</si>
  <si>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</si>
  <si>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</si>
  <si>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</si>
  <si>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</si>
  <si>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</si>
  <si>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</si>
  <si>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</si>
  <si>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</si>
  <si>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</si>
  <si>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</si>
  <si>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</si>
  <si>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</si>
  <si>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</si>
  <si>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</si>
  <si>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</si>
  <si>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</si>
  <si>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</si>
  <si>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</si>
  <si>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</si>
  <si>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</si>
  <si>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</si>
  <si>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</si>
  <si>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</si>
  <si>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</si>
  <si>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</si>
  <si>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</si>
  <si>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</si>
  <si>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</si>
  <si>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</si>
  <si>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</si>
  <si>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</si>
  <si>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</si>
  <si>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</si>
  <si>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</si>
  <si>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</si>
  <si>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</si>
  <si>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</si>
  <si>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</si>
  <si>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</si>
  <si>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</si>
  <si>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</si>
  <si>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</si>
  <si>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</si>
  <si>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</si>
  <si>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</si>
  <si>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</si>
  <si>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</si>
  <si>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</si>
  <si>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</si>
  <si>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</si>
  <si>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</si>
  <si>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</si>
  <si>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</si>
  <si>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</si>
  <si>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</si>
  <si>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</si>
  <si>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</si>
  <si>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</si>
  <si>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</si>
  <si>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</si>
  <si>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</si>
  <si>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</si>
  <si>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</si>
  <si>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</si>
  <si>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</si>
  <si>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</si>
  <si>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</si>
  <si>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</si>
  <si>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</si>
  <si>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</si>
  <si>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</si>
  <si>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</si>
  <si>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</si>
  <si>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</si>
  <si>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</si>
  <si>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</si>
  <si>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</si>
  <si>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</si>
  <si>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</si>
  <si>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</si>
  <si>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</si>
  <si>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</si>
  <si>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</si>
  <si>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</si>
  <si>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</si>
  <si>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</si>
  <si>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</si>
  <si>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</si>
  <si>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</si>
  <si>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</si>
  <si>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</si>
  <si>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</si>
  <si>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</si>
  <si>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</si>
  <si>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</si>
  <si>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</si>
  <si>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</si>
  <si>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</si>
  <si>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</si>
  <si>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</si>
  <si>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</si>
  <si>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</si>
  <si>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</si>
  <si>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</si>
  <si>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</si>
  <si>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</si>
  <si>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</si>
  <si>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</si>
  <si>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</si>
  <si>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</si>
  <si>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</si>
  <si>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</si>
  <si>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</si>
  <si>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</si>
  <si>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</si>
  <si>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</si>
  <si>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</si>
  <si>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</si>
  <si>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</si>
  <si>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</si>
  <si>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</si>
  <si>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</si>
  <si>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</si>
  <si>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</si>
  <si>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</si>
  <si>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</si>
  <si>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</si>
  <si>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</si>
  <si>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</si>
  <si>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</si>
  <si>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</si>
  <si>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</si>
  <si>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</si>
  <si>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</si>
  <si>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</si>
  <si>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</si>
  <si>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</si>
  <si>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</si>
  <si>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</si>
  <si>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</si>
  <si>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</si>
  <si>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</si>
  <si>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</si>
  <si>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</si>
  <si>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</si>
  <si>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</si>
  <si>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</si>
  <si>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</si>
  <si>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</si>
  <si>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</si>
  <si>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</si>
  <si>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</si>
  <si>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</si>
  <si>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</si>
  <si>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</si>
  <si>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</si>
  <si>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</si>
  <si>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</si>
  <si>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</si>
  <si>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</si>
  <si>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</si>
  <si>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</si>
  <si>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</si>
  <si>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</si>
  <si>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</si>
  <si>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</si>
  <si>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</si>
  <si>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</si>
  <si>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</si>
  <si>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</si>
  <si>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</si>
  <si>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</si>
  <si>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</si>
  <si>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</si>
  <si>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</si>
  <si>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</si>
  <si>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</si>
  <si>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</si>
  <si>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</si>
  <si>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</si>
  <si>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</si>
  <si>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</si>
  <si>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</si>
  <si>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</si>
  <si>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</si>
  <si>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</si>
  <si>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</si>
  <si>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</si>
  <si>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</si>
  <si>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</si>
  <si>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</si>
  <si>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</si>
  <si>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</si>
  <si>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</si>
  <si>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</si>
  <si>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</si>
  <si>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</si>
  <si>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</si>
  <si>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</si>
  <si>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</si>
  <si>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</si>
  <si>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</si>
  <si>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</si>
  <si>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</si>
  <si>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</si>
  <si>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</si>
  <si>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</si>
  <si>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</si>
  <si>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</si>
  <si>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</si>
  <si>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</si>
  <si>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</si>
  <si>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</si>
  <si>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</si>
  <si>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</si>
  <si>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</si>
  <si>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</si>
  <si>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</si>
  <si>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</si>
  <si>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</si>
  <si>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</si>
  <si>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</si>
  <si>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</si>
  <si>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</si>
  <si>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</si>
  <si>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</si>
  <si>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</si>
  <si>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</si>
  <si>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</si>
  <si>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</si>
  <si>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</si>
  <si>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</si>
  <si>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</si>
  <si>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</si>
  <si>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</si>
  <si>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</si>
  <si>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</si>
  <si>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</si>
  <si>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</si>
  <si>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</si>
  <si>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</si>
  <si>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</si>
  <si>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</si>
  <si>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</si>
  <si>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</si>
  <si>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</si>
  <si>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</si>
  <si>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</si>
  <si>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</si>
  <si>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</si>
  <si>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</si>
  <si>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</si>
  <si>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</si>
  <si>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</si>
  <si>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</si>
  <si>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</si>
  <si>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</si>
  <si>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</si>
  <si>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</si>
  <si>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</si>
  <si>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</si>
  <si>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</si>
  <si>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</si>
  <si>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</si>
  <si>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</si>
  <si>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</si>
  <si>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</si>
  <si>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</si>
  <si>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</si>
  <si>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</si>
  <si>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</si>
  <si>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</si>
  <si>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</si>
  <si>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</si>
  <si>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</si>
  <si>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</si>
  <si>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</si>
  <si>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</si>
  <si>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</si>
  <si>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</si>
  <si>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</si>
  <si>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</si>
  <si>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</si>
  <si>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</si>
  <si>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</si>
  <si>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</si>
  <si>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</si>
  <si>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</si>
  <si>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</si>
  <si>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</si>
  <si>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</si>
  <si>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</si>
  <si>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</si>
  <si>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</si>
  <si>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</si>
  <si>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</si>
  <si>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</si>
  <si>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</si>
  <si>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</si>
  <si>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</si>
  <si>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</si>
  <si>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</si>
  <si>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</si>
  <si>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</si>
  <si>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</si>
  <si>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</si>
  <si>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</si>
  <si>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</si>
  <si>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</si>
  <si>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</si>
  <si>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</si>
  <si>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</si>
  <si>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</si>
  <si>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</si>
  <si>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</si>
  <si>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</si>
  <si>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</si>
  <si>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</si>
  <si>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</si>
  <si>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</si>
  <si>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</si>
  <si>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</si>
  <si>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</si>
  <si>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</si>
  <si>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</si>
  <si>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</si>
  <si>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</si>
  <si>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</si>
  <si>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</si>
  <si>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</si>
  <si>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</si>
  <si>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</si>
  <si>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</si>
  <si>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</si>
  <si>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</si>
  <si>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</si>
  <si>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</si>
  <si>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</si>
  <si>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</si>
  <si>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</si>
  <si>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</si>
  <si>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</si>
  <si>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</si>
  <si>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</si>
  <si>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</si>
  <si>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</si>
  <si>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</si>
  <si>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</si>
  <si>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</si>
  <si>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</si>
  <si>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</si>
  <si>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</si>
  <si>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</si>
  <si>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</si>
  <si>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</si>
  <si>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</si>
  <si>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</si>
  <si>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</si>
  <si>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</si>
  <si>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</si>
  <si>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</si>
  <si>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</si>
  <si>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</si>
  <si>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</si>
  <si>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</si>
  <si>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</si>
  <si>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</si>
  <si>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</si>
  <si>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</si>
  <si>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</si>
  <si>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</si>
  <si>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</si>
  <si>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</si>
  <si>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</si>
  <si>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</si>
  <si>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</si>
  <si>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</si>
  <si>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</si>
  <si>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</si>
  <si>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</si>
  <si>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</si>
  <si>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</si>
  <si>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</si>
  <si>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</si>
  <si>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</si>
  <si>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</si>
  <si>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</si>
  <si>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</si>
  <si>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</si>
  <si>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</si>
  <si>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</si>
  <si>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</si>
  <si>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</si>
  <si>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</si>
  <si>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</si>
  <si>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</si>
  <si>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</si>
  <si>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</si>
  <si>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</si>
  <si>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</si>
  <si>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</si>
  <si>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</si>
  <si>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</si>
  <si>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</si>
  <si>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</si>
  <si>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</si>
  <si>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</si>
  <si>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</si>
  <si>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</si>
  <si>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</si>
  <si>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</si>
  <si>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</si>
  <si>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</si>
  <si>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</si>
  <si>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</si>
  <si>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</si>
  <si>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</si>
  <si>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</si>
  <si>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</si>
  <si>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</si>
  <si>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</si>
  <si>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</si>
  <si>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</si>
  <si>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</si>
  <si>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</si>
  <si>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</si>
  <si>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</si>
  <si>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</si>
  <si>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</si>
  <si>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</si>
  <si>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</si>
  <si>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</si>
  <si>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</si>
  <si>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</si>
  <si>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</si>
  <si>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</si>
  <si>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</si>
  <si>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</si>
  <si>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</si>
  <si>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</si>
  <si>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</si>
  <si>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</si>
  <si>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</si>
  <si>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</si>
  <si>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</si>
  <si>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</si>
  <si>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</si>
  <si>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</si>
  <si>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</si>
  <si>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</si>
  <si>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</si>
  <si>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</si>
  <si>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</si>
  <si>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</si>
  <si>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</si>
  <si>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</si>
  <si>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</si>
  <si>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</si>
  <si>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</si>
  <si>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</si>
  <si>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</si>
  <si>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</si>
  <si>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</si>
  <si>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</si>
  <si>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</si>
  <si>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</si>
  <si>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</si>
  <si>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</si>
  <si>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</si>
  <si>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</si>
  <si>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</si>
  <si>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</si>
  <si>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</si>
  <si>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</si>
  <si>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</si>
  <si>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</si>
  <si>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</si>
  <si>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</si>
  <si>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</si>
  <si>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</si>
  <si>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</si>
  <si>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</si>
  <si>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</si>
  <si>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</si>
  <si>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</si>
  <si>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</si>
  <si>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</si>
  <si>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</si>
  <si>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</si>
  <si>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</si>
  <si>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</si>
  <si>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</si>
  <si>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</si>
  <si>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</si>
  <si>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</si>
  <si>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</si>
  <si>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</si>
  <si>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</si>
  <si>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</si>
  <si>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</si>
  <si>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</si>
  <si>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</si>
  <si>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</si>
  <si>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</si>
  <si>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</si>
  <si>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</si>
  <si>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</si>
  <si>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</si>
  <si>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</si>
  <si>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</si>
  <si>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</si>
  <si>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</si>
  <si>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</si>
  <si>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</si>
  <si>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</si>
  <si>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</si>
  <si>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</si>
  <si>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</si>
  <si>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</si>
  <si>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</si>
  <si>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</si>
  <si>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</si>
  <si>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</si>
  <si>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</si>
  <si>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</si>
  <si>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</si>
  <si>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</si>
  <si>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</si>
  <si>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</si>
  <si>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</si>
  <si>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</si>
  <si>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</si>
  <si>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</si>
  <si>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</si>
  <si>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</si>
  <si>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</si>
  <si>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</si>
  <si>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</si>
  <si>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</si>
  <si>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</si>
  <si>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</si>
  <si>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</si>
  <si>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</si>
  <si>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</si>
  <si>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</si>
  <si>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</si>
  <si>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</si>
  <si>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</si>
  <si>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</si>
  <si>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</si>
  <si>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</si>
  <si>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</si>
  <si>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</si>
  <si>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</si>
  <si>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</si>
  <si>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</si>
  <si>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</si>
  <si>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</si>
  <si>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</si>
  <si>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</si>
  <si>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</si>
  <si>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</si>
  <si>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</si>
  <si>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</si>
  <si>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</si>
  <si>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</si>
  <si>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</si>
  <si>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</si>
  <si>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</si>
  <si>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</si>
  <si>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</si>
  <si>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</si>
  <si>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</si>
  <si>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</si>
  <si>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</si>
  <si>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</si>
  <si>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</si>
  <si>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</si>
  <si>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</si>
  <si>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</si>
  <si>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</si>
  <si>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</si>
  <si>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</si>
  <si>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</si>
  <si>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</si>
  <si>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</si>
  <si>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</si>
  <si>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</si>
  <si>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</si>
  <si>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</si>
  <si>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</si>
  <si>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</si>
  <si>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</si>
  <si>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</si>
  <si>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</si>
  <si>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</si>
  <si>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</si>
  <si>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</si>
  <si>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</si>
  <si>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</si>
  <si>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</si>
  <si>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</si>
  <si>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</si>
  <si>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</si>
  <si>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</si>
  <si>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</si>
  <si>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</si>
  <si>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</si>
  <si>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</si>
  <si>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</si>
  <si>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</si>
  <si>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</si>
  <si>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</si>
  <si>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</si>
  <si>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</si>
  <si>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</si>
  <si>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</si>
  <si>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</si>
  <si>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</si>
  <si>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</si>
  <si>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</si>
  <si>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</si>
  <si>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</si>
  <si>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</si>
  <si>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</si>
  <si>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</si>
  <si>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</si>
  <si>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</si>
  <si>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</si>
  <si>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</si>
  <si>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</si>
  <si>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</si>
  <si>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</si>
  <si>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</si>
  <si>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</si>
  <si>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</si>
  <si>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</si>
  <si>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</si>
  <si>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</si>
  <si>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</si>
  <si>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</si>
  <si>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</si>
  <si>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</si>
  <si>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</si>
  <si>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</si>
  <si>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</si>
  <si>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</si>
  <si>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</si>
  <si>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</si>
  <si>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</si>
  <si>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</si>
  <si>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</si>
  <si>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</si>
  <si>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</si>
  <si>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</si>
  <si>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</si>
  <si>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</si>
  <si>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</si>
  <si>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</si>
  <si>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</si>
  <si>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</si>
  <si>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</si>
  <si>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</si>
  <si>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</si>
  <si>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</si>
  <si>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</si>
  <si>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</si>
  <si>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</si>
  <si>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</si>
  <si>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</si>
  <si>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</si>
  <si>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</si>
  <si>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</si>
  <si>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</si>
  <si>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</si>
  <si>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</si>
  <si>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</si>
  <si>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</si>
  <si>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</si>
  <si>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</si>
  <si>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</si>
  <si>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</si>
  <si>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</si>
  <si>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</si>
  <si>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</si>
  <si>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</si>
  <si>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</si>
  <si>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</si>
  <si>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</si>
  <si>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</si>
  <si>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</si>
  <si>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</si>
  <si>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</si>
  <si>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</si>
  <si>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</si>
  <si>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</si>
  <si>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</si>
  <si>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</si>
  <si>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</si>
  <si>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</si>
  <si>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</si>
  <si>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</si>
  <si>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</si>
  <si>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</si>
  <si>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</si>
  <si>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</si>
  <si>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</si>
  <si>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</si>
  <si>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</si>
  <si>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</si>
  <si>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</si>
  <si>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</si>
  <si>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</si>
  <si>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</si>
  <si>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</si>
  <si>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</si>
  <si>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</si>
  <si>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</si>
  <si>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</si>
  <si>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</si>
  <si>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</si>
  <si>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</si>
  <si>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</si>
  <si>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</si>
  <si>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</si>
  <si>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</si>
  <si>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</si>
  <si>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</si>
  <si>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</si>
  <si>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</si>
  <si>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</si>
  <si>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</si>
  <si>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</si>
  <si>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</si>
  <si>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</si>
  <si>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</si>
  <si>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</si>
  <si>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</si>
  <si>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</si>
  <si>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</si>
  <si>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</si>
  <si>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</si>
  <si>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</si>
  <si>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</si>
  <si>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</si>
  <si>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</si>
  <si>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</si>
  <si>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</si>
  <si>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</si>
  <si>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</si>
  <si>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</si>
  <si>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</si>
  <si>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</si>
  <si>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</si>
  <si>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</si>
  <si>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</si>
  <si>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</si>
  <si>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</si>
  <si>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</si>
  <si>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</si>
  <si>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</si>
  <si>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</si>
  <si>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</si>
  <si>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</si>
  <si>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</si>
  <si>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</si>
  <si>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</si>
  <si>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</si>
  <si>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</si>
  <si>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</si>
  <si>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</si>
  <si>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</si>
  <si>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</si>
  <si>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</si>
  <si>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</si>
  <si>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</si>
  <si>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</si>
  <si>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</si>
  <si>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</si>
  <si>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</si>
  <si>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</si>
  <si>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</si>
  <si>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</si>
  <si>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</si>
  <si>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</si>
  <si>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</si>
  <si>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</si>
  <si>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</si>
  <si>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</si>
  <si>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</si>
  <si>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</si>
  <si>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</si>
  <si>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</si>
  <si>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</si>
  <si>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</si>
  <si>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</si>
  <si>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</si>
  <si>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</si>
  <si>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</si>
  <si>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</si>
  <si>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</si>
  <si>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</si>
  <si>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</si>
  <si>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</si>
  <si>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</si>
  <si>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</si>
  <si>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</si>
  <si>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</si>
  <si>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</si>
  <si>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</si>
  <si>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</si>
  <si>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</si>
  <si>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</si>
  <si>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</si>
  <si>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</si>
  <si>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</si>
  <si>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</si>
  <si>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</si>
  <si>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</si>
  <si>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</si>
  <si>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</si>
  <si>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</si>
  <si>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</si>
  <si>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</si>
  <si>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</si>
  <si>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</si>
  <si>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</si>
  <si>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</si>
  <si>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</si>
  <si>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</si>
  <si>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</si>
  <si>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</si>
  <si>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</si>
  <si>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</si>
  <si>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</si>
  <si>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</si>
  <si>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</si>
  <si>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</si>
  <si>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</si>
  <si>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</si>
  <si>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</si>
  <si>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</si>
  <si>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</si>
  <si>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</si>
  <si>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</si>
  <si>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</si>
  <si>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</si>
  <si>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</si>
  <si>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</si>
  <si>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</si>
  <si>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</si>
  <si>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</si>
  <si>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</si>
  <si>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</si>
  <si>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</si>
  <si>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</si>
  <si>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</si>
  <si>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</si>
  <si>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</si>
  <si>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</si>
  <si>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</si>
  <si>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</si>
  <si>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</si>
  <si>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</si>
  <si>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</si>
  <si>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</si>
  <si>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</si>
  <si>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</si>
  <si>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</si>
  <si>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</si>
  <si>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</si>
  <si>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</si>
  <si>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</si>
  <si>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</si>
  <si>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</si>
  <si>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</si>
  <si>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</si>
  <si>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</si>
  <si>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</si>
  <si>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</si>
  <si>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</si>
  <si>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</si>
  <si>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</si>
  <si>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</si>
  <si>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</si>
  <si>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</si>
  <si>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</si>
  <si>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</si>
  <si>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</si>
  <si>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</si>
  <si>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</si>
  <si>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</si>
  <si>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</si>
  <si>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</si>
  <si>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</si>
  <si>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</si>
  <si>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</si>
  <si>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</si>
  <si>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</si>
  <si>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</si>
  <si>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</si>
  <si>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</si>
  <si>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</si>
  <si>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</si>
  <si>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</si>
  <si>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</si>
  <si>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</si>
  <si>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</si>
  <si>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</si>
  <si>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</si>
  <si>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</si>
  <si>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</si>
  <si>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</si>
  <si>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</si>
  <si>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</si>
  <si>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</si>
  <si>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</si>
  <si>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</si>
  <si>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</si>
  <si>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</si>
  <si>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</si>
  <si>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</si>
  <si>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</si>
  <si>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</si>
  <si>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</si>
  <si>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</si>
  <si>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</si>
  <si>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</si>
  <si>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</si>
  <si>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</si>
  <si>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</si>
  <si>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</si>
  <si>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</si>
  <si>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</si>
  <si>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</si>
  <si>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</si>
  <si>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</si>
  <si>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</si>
  <si>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</si>
  <si>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</si>
  <si>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</si>
  <si>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</si>
  <si>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</si>
  <si>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</si>
  <si>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</si>
  <si>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</si>
  <si>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</si>
  <si>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</si>
  <si>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</si>
  <si>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</si>
  <si>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</si>
  <si>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</si>
  <si>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</si>
  <si>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</si>
  <si>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</si>
  <si>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</si>
  <si>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</si>
  <si>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</si>
  <si>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</si>
  <si>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</si>
  <si>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</si>
  <si>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</si>
  <si>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</si>
  <si>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</si>
  <si>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</si>
  <si>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</si>
  <si>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</si>
  <si>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</si>
  <si>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</si>
  <si>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</si>
  <si>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</si>
  <si>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</si>
  <si>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</si>
  <si>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</si>
  <si>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</si>
  <si>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</si>
  <si>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</si>
  <si>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</si>
  <si>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</si>
  <si>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</si>
  <si>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</si>
  <si>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</si>
  <si>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</si>
  <si>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</si>
  <si>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</si>
  <si>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</si>
  <si>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</si>
  <si>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</si>
  <si>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</si>
  <si>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</si>
  <si>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</si>
  <si>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</si>
  <si>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</si>
  <si>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</si>
  <si>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</si>
  <si>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</si>
  <si>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</si>
  <si>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</si>
  <si>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</si>
  <si>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</si>
  <si>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</si>
  <si>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</si>
  <si>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</si>
  <si>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</si>
  <si>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</si>
  <si>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</si>
  <si>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</si>
  <si>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</si>
  <si>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</si>
  <si>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</si>
  <si>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</si>
  <si>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</si>
  <si>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</si>
  <si>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</si>
  <si>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</si>
  <si>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</si>
  <si>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</si>
  <si>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</si>
  <si>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</si>
  <si>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</si>
  <si>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</si>
  <si>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</si>
  <si>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</si>
  <si>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</si>
  <si>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</si>
  <si>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</si>
  <si>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</si>
  <si>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</si>
  <si>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</si>
  <si>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</si>
  <si>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</si>
  <si>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</si>
  <si>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</si>
  <si>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</si>
  <si>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</si>
  <si>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</si>
  <si>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</si>
  <si>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</si>
  <si>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</si>
  <si>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</si>
  <si>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</si>
  <si>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</si>
  <si>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</si>
  <si>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</si>
  <si>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</si>
  <si>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</si>
  <si>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</si>
  <si>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</si>
  <si>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</si>
  <si>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</si>
  <si>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</si>
  <si>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</si>
  <si>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</si>
  <si>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</si>
  <si>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</si>
  <si>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</si>
  <si>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</si>
  <si>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</si>
  <si>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</si>
  <si>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</si>
  <si>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</si>
  <si>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</si>
  <si>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</si>
  <si>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</si>
  <si>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</si>
  <si>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</si>
  <si>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</si>
  <si>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</si>
  <si>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</si>
  <si>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</si>
  <si>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</si>
  <si>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</si>
  <si>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</si>
  <si>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</si>
  <si>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</si>
  <si>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</si>
  <si>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</si>
  <si>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</si>
  <si>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</si>
  <si>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</si>
  <si>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</si>
  <si>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</si>
  <si>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</si>
  <si>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</si>
  <si>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</si>
  <si>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</si>
  <si>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</si>
  <si>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</si>
  <si>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</si>
  <si>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</si>
  <si>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</si>
  <si>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</si>
  <si>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</si>
  <si>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</si>
  <si>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</si>
  <si>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</si>
  <si>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</si>
  <si>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</si>
  <si>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</si>
  <si>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</si>
  <si>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</si>
  <si>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</si>
  <si>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</si>
  <si>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</si>
  <si>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</si>
  <si>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</si>
  <si>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</si>
  <si>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</si>
  <si>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</si>
  <si>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</si>
  <si>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</si>
  <si>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</si>
  <si>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</si>
  <si>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</si>
  <si>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</si>
  <si>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</si>
  <si>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</si>
  <si>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</si>
  <si>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</si>
  <si>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</si>
  <si>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</si>
  <si>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</si>
  <si>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</si>
  <si>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</si>
  <si>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</si>
  <si>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</si>
  <si>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</si>
  <si>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</si>
  <si>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</si>
  <si>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</si>
  <si>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</si>
  <si>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</si>
  <si>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</si>
  <si>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</si>
  <si>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</si>
  <si>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</si>
  <si>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</si>
  <si>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</si>
  <si>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</si>
  <si>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</si>
  <si>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</si>
  <si>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</si>
  <si>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</si>
  <si>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</si>
  <si>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</si>
  <si>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</si>
  <si>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</si>
  <si>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</si>
  <si>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</si>
  <si>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</si>
  <si>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</si>
  <si>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</si>
  <si>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</si>
  <si>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</si>
  <si>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</si>
  <si>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</si>
  <si>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</si>
  <si>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</si>
  <si>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</si>
  <si>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</si>
  <si>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</si>
  <si>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</si>
  <si>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</si>
  <si>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</si>
  <si>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</si>
  <si>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</si>
  <si>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</si>
  <si>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</si>
  <si>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</si>
  <si>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</si>
  <si>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</si>
  <si>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</si>
  <si>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</si>
  <si>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</si>
  <si>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</si>
  <si>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</si>
  <si>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</si>
  <si>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</si>
  <si>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</si>
  <si>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</si>
  <si>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</si>
  <si>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</si>
  <si>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</si>
  <si>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</si>
  <si>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</si>
  <si>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</si>
  <si>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</si>
  <si>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</si>
  <si>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</si>
  <si>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</si>
  <si>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</si>
  <si>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</si>
  <si>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</si>
  <si>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</si>
  <si>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</si>
  <si>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</si>
  <si>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</si>
  <si>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</si>
  <si>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</si>
  <si>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</si>
  <si>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</si>
  <si>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</si>
  <si>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</si>
  <si>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</si>
  <si>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</si>
  <si>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</si>
  <si>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</si>
  <si>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</si>
  <si>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</si>
  <si>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</si>
  <si>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</si>
  <si>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</si>
  <si>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</si>
  <si>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</si>
  <si>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</si>
  <si>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</si>
  <si>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</si>
  <si>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</si>
  <si>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</si>
  <si>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</si>
  <si>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</si>
  <si>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</si>
  <si>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</si>
  <si>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</si>
  <si>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</si>
  <si>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</si>
  <si>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</si>
  <si>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</si>
  <si>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</si>
  <si>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</si>
  <si>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</si>
  <si>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</si>
  <si>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</si>
  <si>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</si>
  <si>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</si>
  <si>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</si>
  <si>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</si>
  <si>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</si>
  <si>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</si>
  <si>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</si>
  <si>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</si>
  <si>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</si>
  <si>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</si>
  <si>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</si>
  <si>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</si>
  <si>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</si>
  <si>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</si>
  <si>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</si>
  <si>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</si>
  <si>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</si>
  <si>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</si>
  <si>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</si>
  <si>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</si>
  <si>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</si>
  <si>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</si>
  <si>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</si>
  <si>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</si>
  <si>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</si>
  <si>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</si>
  <si>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</si>
  <si>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</si>
  <si>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</si>
  <si>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</si>
  <si>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</si>
  <si>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</si>
  <si>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</si>
  <si>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</si>
  <si>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</si>
  <si>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</si>
  <si>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</si>
  <si>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</si>
  <si>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</si>
  <si>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</si>
  <si>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</si>
  <si>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</si>
  <si>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</si>
  <si>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</si>
  <si>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</si>
  <si>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</si>
  <si>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</si>
  <si>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</si>
  <si>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</si>
  <si>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</si>
  <si>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</si>
  <si>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</si>
  <si>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</si>
  <si>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</si>
  <si>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</si>
  <si>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</si>
  <si>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</si>
  <si>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</si>
  <si>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</si>
  <si>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</si>
  <si>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</si>
  <si>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</si>
  <si>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</si>
  <si>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</si>
  <si>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</si>
  <si>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</si>
  <si>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</si>
  <si>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</si>
  <si>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</si>
  <si>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</si>
  <si>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</si>
  <si>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</si>
  <si>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</si>
  <si>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</si>
  <si>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</si>
  <si>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</si>
  <si>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</si>
  <si>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</si>
  <si>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</si>
  <si>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</si>
  <si>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</si>
  <si>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</si>
  <si>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</si>
  <si>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</si>
  <si>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</si>
  <si>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</si>
  <si>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</si>
  <si>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</si>
  <si>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</si>
  <si>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</si>
  <si>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</si>
  <si>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</si>
  <si>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</si>
  <si>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</si>
  <si>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</si>
  <si>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</si>
  <si>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</si>
  <si>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</si>
  <si>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</si>
  <si>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</si>
  <si>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</si>
  <si>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</si>
  <si>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</si>
  <si>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</si>
  <si>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</si>
  <si>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</si>
  <si>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</si>
  <si>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</si>
  <si>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</si>
  <si>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</si>
  <si>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</si>
  <si>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</si>
  <si>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</si>
  <si>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</si>
  <si>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</si>
  <si>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</si>
  <si>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</si>
  <si>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</si>
  <si>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</si>
  <si>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</si>
  <si>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</si>
  <si>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</si>
  <si>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</si>
  <si>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</si>
  <si>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</si>
  <si>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</si>
  <si>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</si>
  <si>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</si>
  <si>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</si>
  <si>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</si>
  <si>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</si>
  <si>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</si>
  <si>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</si>
  <si>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</si>
  <si>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</si>
  <si>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</si>
  <si>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</si>
  <si>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</si>
  <si>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</si>
  <si>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</si>
  <si>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</si>
  <si>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</si>
  <si>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</si>
  <si>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</si>
  <si>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</si>
  <si>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</si>
  <si>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</si>
  <si>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</si>
  <si>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</si>
  <si>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</si>
  <si>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</si>
  <si>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</si>
  <si>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</si>
  <si>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</si>
  <si>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</si>
  <si>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</si>
  <si>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</si>
  <si>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</si>
  <si>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</si>
  <si>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</si>
  <si>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</si>
  <si>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</si>
  <si>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</si>
  <si>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</si>
  <si>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</si>
  <si>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</si>
  <si>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</si>
  <si>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</si>
  <si>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</si>
  <si>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</si>
  <si>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</si>
  <si>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</si>
  <si>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</si>
  <si>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</si>
  <si>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</si>
  <si>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</si>
  <si>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</si>
  <si>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</si>
  <si>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</si>
  <si>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</si>
  <si>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</si>
  <si>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</si>
  <si>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</si>
  <si>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</si>
  <si>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</si>
  <si>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</si>
  <si>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</si>
  <si>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</si>
  <si>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</si>
  <si>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</si>
  <si>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</si>
  <si>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</si>
  <si>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</si>
  <si>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</si>
  <si>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</si>
  <si>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</si>
  <si>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</si>
  <si>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</si>
  <si>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</si>
  <si>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</si>
  <si>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</si>
  <si>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</si>
  <si>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</si>
  <si>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</si>
  <si>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</si>
  <si>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</si>
  <si>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</si>
  <si>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</si>
  <si>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</si>
  <si>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</si>
  <si>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</si>
  <si>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</si>
  <si>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</si>
  <si>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</si>
  <si>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</si>
  <si>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</si>
  <si>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</si>
  <si>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</si>
  <si>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</si>
  <si>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</si>
  <si>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</si>
  <si>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</si>
  <si>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</si>
  <si>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</si>
  <si>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</si>
  <si>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</si>
  <si>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</si>
  <si>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</si>
  <si>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</si>
  <si>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</si>
  <si>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</si>
  <si>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</si>
  <si>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</si>
  <si>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</si>
  <si>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</si>
  <si>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</si>
  <si>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</si>
  <si>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</si>
  <si>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</si>
  <si>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</si>
  <si>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</si>
  <si>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</si>
  <si>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</si>
  <si>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</si>
  <si>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</si>
  <si>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</si>
  <si>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</si>
  <si>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</si>
  <si>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</si>
  <si>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</si>
  <si>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</si>
  <si>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</si>
  <si>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</si>
  <si>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</si>
  <si>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</si>
  <si>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</si>
  <si>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</si>
  <si>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</si>
  <si>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</si>
  <si>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</si>
  <si>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</si>
  <si>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</si>
  <si>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</si>
  <si>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</si>
  <si>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</si>
  <si>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</si>
  <si>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</si>
  <si>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</si>
  <si>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</si>
  <si>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</si>
  <si>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</si>
  <si>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</si>
  <si>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</si>
  <si>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</si>
  <si>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</si>
  <si>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</si>
  <si>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</si>
  <si>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</si>
  <si>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</si>
  <si>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</si>
  <si>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</si>
  <si>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</si>
  <si>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</si>
  <si>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</si>
  <si>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</si>
  <si>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</si>
  <si>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</si>
  <si>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</si>
  <si>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</si>
  <si>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</si>
  <si>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</si>
  <si>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</si>
  <si>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</si>
  <si>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</si>
  <si>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</si>
  <si>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</si>
  <si>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</si>
  <si>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</si>
  <si>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</si>
  <si>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</si>
  <si>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</si>
  <si>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</si>
  <si>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</si>
  <si>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</si>
  <si>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</si>
  <si>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</si>
  <si>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</si>
  <si>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</si>
  <si>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</si>
  <si>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</si>
  <si>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</si>
  <si>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</si>
  <si>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</si>
  <si>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</si>
  <si>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</si>
  <si>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</si>
  <si>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</si>
  <si>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</si>
  <si>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</si>
  <si>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</si>
  <si>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</si>
  <si>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</si>
  <si>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</si>
  <si>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</si>
  <si>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</si>
  <si>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</si>
  <si>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</si>
  <si>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</si>
  <si>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</si>
  <si>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</si>
  <si>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</si>
  <si>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</si>
  <si>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</si>
  <si>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</si>
  <si>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</si>
  <si>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</si>
  <si>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</si>
  <si>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</si>
  <si>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</si>
  <si>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</si>
  <si>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</si>
  <si>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</si>
  <si>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</si>
  <si>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</si>
  <si>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</si>
  <si>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</si>
  <si>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</si>
  <si>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</si>
  <si>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</si>
  <si>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</si>
  <si>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</si>
  <si>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</si>
  <si>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</si>
  <si>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</si>
  <si>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</si>
  <si>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</si>
  <si>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</si>
  <si>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</si>
  <si>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</si>
  <si>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</si>
  <si>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</si>
  <si>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</si>
  <si>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</si>
  <si>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</si>
  <si>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</si>
  <si>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</si>
  <si>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</si>
  <si>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</si>
  <si>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</si>
  <si>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</si>
  <si>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</si>
  <si>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</si>
  <si>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</si>
  <si>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</si>
  <si>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</si>
  <si>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</si>
  <si>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</si>
  <si>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</si>
  <si>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</si>
  <si>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</si>
  <si>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</si>
  <si>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</si>
  <si>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</si>
  <si>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</si>
  <si>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</si>
  <si>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</si>
  <si>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</si>
  <si>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</si>
  <si>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</si>
  <si>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</si>
  <si>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</si>
  <si>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</si>
  <si>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</si>
  <si>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</si>
  <si>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</si>
  <si>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</si>
  <si>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</si>
  <si>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</si>
  <si>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</si>
  <si>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</si>
  <si>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</si>
  <si>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</si>
  <si>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</si>
  <si>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</si>
  <si>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</si>
  <si>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</si>
  <si>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</si>
  <si>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</si>
  <si>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</si>
  <si>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</si>
  <si>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</si>
  <si>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</si>
  <si>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</si>
  <si>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</si>
  <si>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</si>
  <si>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</si>
  <si>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</si>
  <si>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</si>
  <si>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</si>
  <si>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</si>
  <si>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</si>
  <si>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</si>
  <si>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</si>
  <si>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</si>
  <si>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</si>
  <si>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</si>
  <si>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</si>
  <si>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</si>
  <si>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</si>
  <si>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</si>
  <si>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</si>
  <si>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</si>
  <si>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</si>
  <si>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</si>
  <si>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</si>
  <si>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</si>
  <si>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</si>
  <si>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</si>
  <si>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</si>
  <si>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</si>
  <si>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</si>
  <si>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</si>
  <si>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</si>
  <si>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</si>
  <si>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</si>
  <si>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</si>
  <si>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</si>
  <si>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</si>
  <si>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</si>
  <si>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</si>
  <si>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</si>
  <si>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</si>
  <si>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</si>
  <si>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</si>
  <si>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</si>
  <si>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</si>
  <si>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</si>
  <si>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</si>
  <si>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</si>
  <si>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</si>
  <si>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</si>
  <si>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</si>
  <si>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</si>
  <si>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</si>
  <si>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</si>
  <si>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</si>
  <si>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</si>
  <si>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</si>
  <si>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</si>
  <si>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</si>
  <si>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</si>
  <si>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</si>
  <si>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</si>
  <si>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</si>
  <si>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</si>
  <si>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</si>
  <si>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</si>
  <si>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</si>
  <si>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</si>
  <si>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</si>
  <si>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</si>
  <si>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</si>
  <si>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</si>
  <si>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</si>
  <si>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</si>
  <si>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</si>
  <si>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</si>
  <si>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</si>
  <si>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</si>
  <si>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</si>
  <si>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</si>
  <si>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</si>
  <si>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</si>
  <si>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</si>
  <si>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</si>
  <si>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</si>
  <si>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</si>
  <si>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</si>
  <si>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</si>
  <si>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</si>
  <si>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</si>
  <si>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</si>
  <si>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</si>
  <si>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</si>
  <si>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</si>
  <si>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</si>
  <si>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</si>
  <si>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</si>
  <si>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</si>
  <si>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</si>
  <si>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</si>
  <si>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</si>
  <si>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</si>
  <si>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</si>
  <si>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</si>
  <si>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</si>
  <si>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</si>
  <si>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</si>
  <si>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</si>
  <si>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</si>
  <si>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</si>
  <si>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</si>
  <si>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</si>
  <si>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</si>
  <si>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</si>
  <si>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</si>
  <si>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</si>
  <si>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</si>
  <si>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</si>
  <si>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</si>
  <si>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</si>
  <si>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</si>
  <si>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</si>
  <si>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</si>
  <si>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</si>
  <si>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</si>
  <si>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</si>
  <si>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</si>
  <si>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</si>
  <si>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</si>
  <si>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</si>
  <si>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</si>
  <si>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</si>
  <si>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</si>
  <si>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</si>
  <si>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</si>
  <si>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</si>
  <si>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</si>
  <si>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</si>
  <si>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</si>
  <si>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</si>
  <si>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</si>
  <si>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</si>
  <si>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</si>
  <si>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</si>
  <si>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</si>
  <si>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</si>
  <si>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</si>
  <si>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</si>
  <si>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</si>
  <si>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</si>
  <si>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</si>
  <si>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</si>
  <si>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</si>
  <si>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</si>
  <si>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</si>
  <si>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</si>
  <si>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</si>
  <si>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</si>
  <si>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</si>
  <si>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</si>
  <si>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</si>
  <si>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</si>
  <si>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</si>
  <si>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</si>
  <si>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</si>
  <si>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</si>
  <si>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</si>
  <si>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</si>
  <si>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</si>
  <si>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</si>
  <si>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</si>
  <si>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</si>
  <si>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</si>
  <si>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</si>
  <si>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</si>
  <si>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</si>
  <si>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</si>
  <si>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</si>
  <si>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</si>
  <si>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</si>
  <si>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</si>
  <si>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</si>
  <si>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</si>
  <si>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</si>
  <si>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</si>
  <si>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</si>
  <si>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</si>
  <si>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</si>
  <si>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</si>
  <si>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</si>
  <si>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</si>
  <si>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</si>
  <si>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</si>
  <si>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</si>
  <si>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</si>
  <si>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</si>
  <si>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</si>
  <si>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</si>
  <si>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</si>
  <si>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</si>
  <si>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</si>
  <si>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</si>
  <si>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</si>
  <si>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</si>
  <si>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</si>
  <si>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</si>
  <si>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</si>
  <si>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</si>
  <si>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</si>
  <si>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</si>
  <si>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</si>
  <si>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</si>
  <si>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</si>
  <si>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</si>
  <si>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</si>
  <si>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</si>
  <si>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</si>
  <si>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</si>
  <si>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</si>
  <si>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</si>
  <si>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</si>
  <si>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</si>
  <si>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</si>
  <si>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</si>
  <si>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</si>
  <si>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</si>
  <si>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</si>
  <si>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</si>
  <si>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</si>
  <si>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</si>
  <si>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</si>
  <si>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</si>
  <si>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</si>
  <si>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</si>
  <si>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</si>
  <si>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</si>
  <si>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</si>
  <si>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</si>
  <si>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</si>
  <si>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</si>
  <si>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</si>
  <si>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</si>
  <si>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</si>
  <si>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</si>
  <si>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</si>
  <si>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</si>
  <si>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</si>
  <si>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</si>
  <si>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</si>
  <si>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</si>
  <si>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</si>
  <si>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</si>
  <si>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</si>
  <si>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</si>
  <si>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</si>
  <si>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</si>
  <si>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</si>
  <si>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</si>
  <si>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</si>
  <si>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</si>
  <si>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</si>
  <si>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</si>
  <si>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</si>
  <si>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</si>
  <si>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</si>
  <si>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</si>
  <si>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</si>
  <si>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</si>
  <si>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</si>
  <si>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</si>
  <si>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</si>
  <si>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</si>
  <si>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</si>
  <si>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</si>
  <si>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</si>
  <si>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</si>
  <si>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</si>
  <si>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</si>
  <si>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</si>
  <si>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</si>
  <si>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</si>
  <si>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</si>
  <si>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</si>
  <si>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</si>
  <si>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</si>
  <si>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</si>
  <si>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</si>
  <si>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</si>
  <si>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</si>
  <si>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</si>
  <si>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</si>
  <si>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</si>
  <si>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</si>
  <si>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</si>
  <si>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</si>
  <si>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</si>
  <si>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</si>
  <si>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</si>
  <si>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</si>
  <si>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</si>
  <si>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</si>
  <si>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</si>
  <si>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</si>
  <si>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</si>
  <si>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</si>
  <si>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</si>
  <si>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</si>
  <si>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</si>
  <si>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</si>
  <si>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</si>
  <si>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</si>
  <si>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</si>
  <si>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</si>
  <si>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</si>
  <si>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</si>
  <si>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</si>
  <si>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</si>
  <si>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</si>
  <si>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</si>
  <si>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</si>
  <si>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</si>
  <si>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</si>
  <si>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</si>
  <si>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</si>
  <si>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</si>
  <si>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</si>
  <si>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</si>
  <si>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</si>
  <si>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</si>
  <si>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</si>
  <si>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</si>
  <si>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</si>
  <si>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</si>
  <si>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</si>
  <si>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</si>
  <si>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</si>
  <si>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</si>
  <si>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</si>
  <si>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</si>
  <si>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</si>
  <si>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</si>
  <si>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</si>
  <si>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</si>
  <si>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</si>
  <si>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</si>
  <si>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</si>
  <si>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</si>
  <si>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</si>
  <si>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</si>
  <si>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</si>
  <si>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</si>
  <si>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</si>
  <si>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</si>
  <si>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</si>
  <si>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</si>
  <si>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</si>
  <si>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</si>
  <si>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</si>
  <si>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</si>
  <si>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</si>
  <si>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</si>
  <si>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</si>
  <si>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</si>
  <si>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</si>
  <si>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</si>
  <si>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</si>
  <si>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</si>
  <si>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</si>
  <si>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</si>
  <si>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</si>
  <si>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</si>
  <si>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</si>
  <si>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</si>
  <si>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</si>
  <si>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</si>
  <si>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</si>
  <si>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</si>
  <si>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</si>
  <si>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</si>
  <si>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</si>
  <si>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</si>
  <si>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</si>
  <si>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</si>
  <si>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</si>
  <si>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</si>
  <si>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</si>
  <si>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</si>
  <si>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</si>
  <si>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</si>
  <si>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</si>
  <si>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</si>
  <si>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</si>
  <si>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</si>
  <si>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</si>
  <si>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</si>
  <si>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</si>
  <si>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</si>
  <si>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</si>
  <si>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</si>
  <si>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</si>
  <si>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</si>
  <si>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</si>
  <si>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</si>
  <si>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</si>
  <si>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</si>
  <si>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</si>
  <si>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</si>
  <si>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</si>
  <si>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</si>
  <si>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</si>
  <si>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</si>
  <si>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</si>
  <si>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</si>
  <si>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</si>
  <si>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</si>
  <si>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</si>
  <si>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</si>
  <si>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</si>
  <si>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</si>
  <si>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</si>
  <si>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</si>
  <si>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</si>
  <si>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</si>
  <si>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</si>
  <si>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</si>
  <si>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</si>
  <si>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</si>
  <si>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</si>
  <si>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</si>
  <si>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</si>
  <si>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</si>
  <si>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</si>
  <si>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</si>
  <si>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</si>
  <si>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</si>
  <si>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</si>
  <si>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</si>
  <si>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</si>
  <si>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</si>
  <si>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</si>
  <si>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</si>
  <si>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</si>
  <si>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</si>
  <si>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</si>
  <si>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</si>
  <si>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</si>
  <si>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</si>
  <si>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</si>
  <si>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</si>
  <si>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</si>
  <si>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</si>
  <si>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</si>
  <si>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</si>
  <si>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</si>
  <si>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</si>
  <si>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</si>
  <si>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</si>
  <si>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</si>
  <si>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</si>
  <si>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</si>
  <si>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</si>
  <si>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</si>
  <si>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</si>
  <si>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</si>
  <si>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</si>
  <si>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</si>
  <si>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</si>
  <si>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</si>
  <si>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</si>
  <si>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</si>
  <si>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</si>
  <si>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</si>
  <si>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</si>
  <si>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</si>
  <si>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</si>
  <si>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</si>
  <si>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</si>
  <si>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</si>
  <si>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</si>
  <si>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</si>
  <si>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</si>
  <si>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</si>
  <si>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</si>
  <si>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</si>
  <si>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</si>
  <si>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</si>
  <si>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</si>
  <si>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</si>
  <si>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</si>
  <si>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</si>
  <si>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</si>
  <si>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</si>
  <si>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</si>
  <si>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</si>
  <si>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</si>
  <si>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</si>
  <si>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</si>
  <si>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</si>
  <si>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</si>
  <si>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</si>
  <si>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</si>
  <si>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</si>
  <si>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</si>
  <si>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</si>
  <si>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</si>
  <si>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</si>
  <si>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</si>
  <si>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</si>
  <si>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</si>
  <si>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</si>
  <si>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</si>
  <si>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</si>
  <si>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</si>
  <si>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</si>
  <si>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</si>
  <si>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</si>
  <si>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</si>
  <si>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</si>
  <si>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</si>
  <si>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</si>
  <si>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</si>
  <si>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</si>
  <si>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</si>
  <si>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</si>
  <si>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</si>
  <si>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</si>
  <si>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</si>
  <si>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</si>
  <si>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</si>
  <si>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</si>
  <si>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</si>
  <si>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</si>
  <si>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</si>
  <si>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</si>
  <si>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</si>
  <si>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</si>
  <si>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</si>
  <si>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</si>
  <si>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</si>
  <si>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</si>
  <si>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</si>
  <si>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</si>
  <si>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</si>
  <si>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</si>
  <si>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</si>
  <si>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</si>
  <si>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</si>
  <si>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</si>
  <si>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</si>
  <si>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</si>
  <si>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</si>
  <si>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</si>
  <si>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</si>
  <si>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</si>
  <si>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</si>
  <si>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</si>
  <si>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</si>
  <si>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</si>
  <si>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</si>
  <si>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</si>
  <si>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</si>
  <si>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</si>
  <si>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</si>
  <si>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</si>
  <si>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</si>
  <si>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</si>
  <si>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</si>
  <si>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</si>
  <si>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</si>
  <si>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</si>
  <si>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</si>
  <si>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</si>
  <si>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</si>
  <si>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</si>
  <si>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</si>
  <si>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</si>
  <si>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</si>
  <si>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</si>
  <si>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</si>
  <si>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</si>
  <si>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</si>
  <si>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</si>
  <si>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</si>
  <si>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</si>
  <si>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</si>
  <si>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</si>
  <si>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</si>
  <si>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</si>
  <si>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</si>
  <si>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</si>
  <si>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</si>
  <si>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</si>
  <si>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</si>
  <si>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</si>
  <si>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</si>
  <si>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</si>
  <si>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</si>
  <si>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</si>
  <si>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</si>
  <si>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</si>
  <si>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</si>
  <si>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</si>
  <si>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</si>
  <si>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</si>
  <si>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</si>
  <si>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</si>
  <si>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</si>
  <si>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</si>
  <si>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</si>
  <si>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</si>
  <si>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</si>
  <si>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</si>
  <si>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</si>
  <si>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</si>
  <si>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</si>
  <si>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</si>
  <si>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</si>
  <si>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</si>
  <si>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</si>
  <si>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</si>
  <si>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</si>
  <si>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</si>
  <si>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</si>
  <si>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</si>
  <si>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</si>
  <si>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</si>
  <si>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</si>
  <si>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</si>
  <si>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</si>
  <si>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</si>
  <si>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</si>
  <si>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</si>
  <si>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</si>
  <si>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</si>
  <si>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</si>
  <si>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</si>
  <si>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</si>
  <si>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</si>
  <si>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</si>
  <si>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</si>
  <si>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</si>
  <si>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</si>
  <si>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</si>
  <si>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</si>
  <si>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</si>
  <si>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</si>
  <si>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</si>
  <si>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</si>
  <si>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</si>
  <si>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</si>
  <si>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</si>
  <si>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</si>
  <si>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</si>
  <si>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</si>
  <si>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</si>
  <si>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</si>
  <si>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</si>
  <si>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</si>
  <si>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</si>
  <si>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</si>
  <si>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</si>
  <si>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</si>
  <si>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</si>
  <si>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</si>
  <si>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</si>
  <si>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</si>
  <si>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</si>
  <si>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</si>
  <si>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</si>
  <si>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</si>
  <si>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</si>
  <si>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</si>
  <si>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</si>
  <si>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</si>
  <si>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</si>
  <si>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</si>
  <si>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</si>
  <si>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</si>
  <si>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</si>
  <si>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</si>
  <si>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</si>
  <si>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</si>
  <si>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</si>
  <si>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</si>
  <si>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</si>
  <si>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</si>
  <si>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</si>
  <si>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</si>
  <si>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</si>
  <si>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</si>
  <si>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</si>
  <si>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</si>
  <si>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</si>
  <si>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</si>
  <si>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</si>
  <si>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</si>
  <si>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</si>
  <si>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</si>
  <si>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</si>
  <si>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</si>
  <si>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</si>
  <si>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</si>
  <si>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</si>
  <si>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</si>
  <si>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</si>
  <si>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</si>
  <si>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</si>
  <si>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</si>
  <si>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</si>
  <si>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</si>
  <si>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</si>
  <si>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</si>
  <si>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</si>
  <si>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</si>
  <si>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</si>
  <si>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</si>
  <si>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</si>
  <si>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</si>
  <si>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</si>
  <si>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</si>
  <si>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</si>
  <si>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</si>
  <si>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</si>
  <si>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</si>
  <si>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</si>
  <si>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</si>
  <si>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</si>
  <si>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</si>
  <si>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</si>
  <si>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</si>
  <si>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</si>
  <si>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</si>
  <si>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</si>
  <si>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</si>
  <si>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</si>
  <si>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</si>
  <si>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</si>
  <si>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</si>
  <si>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</si>
  <si>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</si>
  <si>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</si>
  <si>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</si>
  <si>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</si>
  <si>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</si>
  <si>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</si>
  <si>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</si>
  <si>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</si>
  <si>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</si>
  <si>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</si>
  <si>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</si>
  <si>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</si>
  <si>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</si>
  <si>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</si>
  <si>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</si>
  <si>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</si>
  <si>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</si>
  <si>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</si>
  <si>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</si>
  <si>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</si>
  <si>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</si>
  <si>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</si>
  <si>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</si>
  <si>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</si>
  <si>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</si>
  <si>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</si>
  <si>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</si>
  <si>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</si>
  <si>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</si>
  <si>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</si>
  <si>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</si>
  <si>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</si>
  <si>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</si>
  <si>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</si>
  <si>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</si>
  <si>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</si>
  <si>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</si>
  <si>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</si>
  <si>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</si>
  <si>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</si>
  <si>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</si>
  <si>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</si>
  <si>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</si>
  <si>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</si>
  <si>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</si>
  <si>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</si>
  <si>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</si>
  <si>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</si>
  <si>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</si>
  <si>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</si>
  <si>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</si>
  <si>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</si>
  <si>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</si>
  <si>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</si>
  <si>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</si>
  <si>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</si>
  <si>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</si>
  <si>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</si>
  <si>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</si>
  <si>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</si>
  <si>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</si>
  <si>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</si>
  <si>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</si>
  <si>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</si>
  <si>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</si>
  <si>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</si>
  <si>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</si>
  <si>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</si>
  <si>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</si>
  <si>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</si>
  <si>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</si>
  <si>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</si>
  <si>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</si>
  <si>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</si>
  <si>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</si>
  <si>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</si>
  <si>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</si>
  <si>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</si>
  <si>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</si>
  <si>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</si>
  <si>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</si>
  <si>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</si>
  <si>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</si>
  <si>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</si>
  <si>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</si>
  <si>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</si>
  <si>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</si>
  <si>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</si>
  <si>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</si>
  <si>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</si>
  <si>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</si>
  <si>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</si>
  <si>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</si>
  <si>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</si>
  <si>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</si>
  <si>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</si>
  <si>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</si>
  <si>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</si>
  <si>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</si>
  <si>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</si>
  <si>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</si>
  <si>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</si>
  <si>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</si>
  <si>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</si>
  <si>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</si>
  <si>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</si>
  <si>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</si>
  <si>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</si>
  <si>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</si>
  <si>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</si>
  <si>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</si>
  <si>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</si>
  <si>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</si>
  <si>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</si>
  <si>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</si>
  <si>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</si>
  <si>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</si>
  <si>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</si>
  <si>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</si>
  <si>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</si>
  <si>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</si>
  <si>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</si>
  <si>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</si>
  <si>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</si>
  <si>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</si>
  <si>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</si>
  <si>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</si>
  <si>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</si>
  <si>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</si>
  <si>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</si>
  <si>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</si>
  <si>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</si>
  <si>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</si>
  <si>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</si>
  <si>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</si>
  <si>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</si>
  <si>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</si>
  <si>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</si>
  <si>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</si>
  <si>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</si>
  <si>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</si>
  <si>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</si>
  <si>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</si>
  <si>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</si>
  <si>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</si>
  <si>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</si>
  <si>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</si>
  <si>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</si>
  <si>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</si>
  <si>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</si>
  <si>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</si>
  <si>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</si>
  <si>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</si>
  <si>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</si>
  <si>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</si>
  <si>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</si>
  <si>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</si>
  <si>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</si>
  <si>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</si>
  <si>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</si>
  <si>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</si>
  <si>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</si>
  <si>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</si>
  <si>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</si>
  <si>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</si>
  <si>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</si>
  <si>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</si>
  <si>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</si>
  <si>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</si>
  <si>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</si>
  <si>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</si>
  <si>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</si>
  <si>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</si>
  <si>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</si>
  <si>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</si>
  <si>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</si>
  <si>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</si>
  <si>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</si>
  <si>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</si>
  <si>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</si>
  <si>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</si>
  <si>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</si>
  <si>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</si>
  <si>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</si>
  <si>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</si>
  <si>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</si>
  <si>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</si>
  <si>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</si>
  <si>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</si>
  <si>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</si>
  <si>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</si>
  <si>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</si>
  <si>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</si>
  <si>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</si>
  <si>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</si>
  <si>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</si>
  <si>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</si>
  <si>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</si>
  <si>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</si>
  <si>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</si>
  <si>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</si>
  <si>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</si>
  <si>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</si>
  <si>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</si>
  <si>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</si>
  <si>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</si>
  <si>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</si>
  <si>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</si>
  <si>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</si>
  <si>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</si>
  <si>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</si>
  <si>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</si>
  <si>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</si>
  <si>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</si>
  <si>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</si>
  <si>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</si>
  <si>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</si>
  <si>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</si>
  <si>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</si>
  <si>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</si>
  <si>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</si>
  <si>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</si>
  <si>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</si>
  <si>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</si>
  <si>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</si>
  <si>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</si>
  <si>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</si>
  <si>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</si>
  <si>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</si>
  <si>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</si>
  <si>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</si>
  <si>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</si>
  <si>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</si>
  <si>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</si>
  <si>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</si>
  <si>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</si>
  <si>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</si>
  <si>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</si>
  <si>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</si>
  <si>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</si>
  <si>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</si>
  <si>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</si>
  <si>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</si>
  <si>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</si>
  <si>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</si>
  <si>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</si>
  <si>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</si>
  <si>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</si>
  <si>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</si>
  <si>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</si>
  <si>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</si>
  <si>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</si>
  <si>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</si>
  <si>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</si>
  <si>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</si>
  <si>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</si>
  <si>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</si>
  <si>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</si>
  <si>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</si>
  <si>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</si>
  <si>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</si>
  <si>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</si>
  <si>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</si>
  <si>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</si>
  <si>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</si>
  <si>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</si>
  <si>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</si>
  <si>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</si>
  <si>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</si>
  <si>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</si>
  <si>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</si>
  <si>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</si>
  <si>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</si>
  <si>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</si>
  <si>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</si>
  <si>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</si>
  <si>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</si>
  <si>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</si>
  <si>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</si>
  <si>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</si>
  <si>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</si>
  <si>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</si>
  <si>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</si>
  <si>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</si>
  <si>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</si>
  <si>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</si>
  <si>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</si>
  <si>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</si>
  <si>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</si>
  <si>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</si>
  <si>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</si>
  <si>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</si>
  <si>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</si>
  <si>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</si>
  <si>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</si>
  <si>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</si>
  <si>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</si>
  <si>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</si>
  <si>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</si>
  <si>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</si>
  <si>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</si>
  <si>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</si>
  <si>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</si>
  <si>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</si>
  <si>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</si>
  <si>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</si>
  <si>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</si>
  <si>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</si>
  <si>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</si>
  <si>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</si>
  <si>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</si>
  <si>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</si>
  <si>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</si>
  <si>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</si>
  <si>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</si>
  <si>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</si>
  <si>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</si>
  <si>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</si>
  <si>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</si>
  <si>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</si>
  <si>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</si>
  <si>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</si>
  <si>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</si>
  <si>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</si>
  <si>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</si>
  <si>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</si>
  <si>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</si>
  <si>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</si>
  <si>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</si>
  <si>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</si>
  <si>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</si>
  <si>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</si>
  <si>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</si>
  <si>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</si>
  <si>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</si>
  <si>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</si>
  <si>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</si>
  <si>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</si>
  <si>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</si>
  <si>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</si>
  <si>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</si>
  <si>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</si>
  <si>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</si>
  <si>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</si>
  <si>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</si>
  <si>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</si>
  <si>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</si>
  <si>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</si>
  <si>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</si>
  <si>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</si>
  <si>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</si>
  <si>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</si>
  <si>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</si>
  <si>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</si>
  <si>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</si>
  <si>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</si>
  <si>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</si>
  <si>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</si>
  <si>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</si>
  <si>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</si>
  <si>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</si>
  <si>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</si>
  <si>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</si>
  <si>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</si>
  <si>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</si>
  <si>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</si>
  <si>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</si>
  <si>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</si>
  <si>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</si>
  <si>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</si>
  <si>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</si>
  <si>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</si>
  <si>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</si>
  <si>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</si>
  <si>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</si>
  <si>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</si>
  <si>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</si>
  <si>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</si>
  <si>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</si>
  <si>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</si>
  <si>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</si>
  <si>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</si>
  <si>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</si>
  <si>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</si>
  <si>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</si>
  <si>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</si>
  <si>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</si>
  <si>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</si>
  <si>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</si>
  <si>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</si>
  <si>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</si>
  <si>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</si>
  <si>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</si>
  <si>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</si>
  <si>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</si>
  <si>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</si>
  <si>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</si>
  <si>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</si>
  <si>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</si>
  <si>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</si>
  <si>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</si>
  <si>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</si>
  <si>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</si>
  <si>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</si>
  <si>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</si>
  <si>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</si>
  <si>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</si>
  <si>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</si>
  <si>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</si>
  <si>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</si>
  <si>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</si>
  <si>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</si>
  <si>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</si>
  <si>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</si>
  <si>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</si>
  <si>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</si>
  <si>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</si>
  <si>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</si>
  <si>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</si>
  <si>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</si>
  <si>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</si>
  <si>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</si>
  <si>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</si>
  <si>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</si>
  <si>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</si>
  <si>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</si>
  <si>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</si>
  <si>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</si>
  <si>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</si>
  <si>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</si>
  <si>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</si>
  <si>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</si>
  <si>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</si>
  <si>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</si>
  <si>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</si>
  <si>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</si>
  <si>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</si>
  <si>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</si>
  <si>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</si>
  <si>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</si>
  <si>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</si>
  <si>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</si>
  <si>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</si>
  <si>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</si>
  <si>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</si>
  <si>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</si>
  <si>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</si>
  <si>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</si>
  <si>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</si>
  <si>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</si>
  <si>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</si>
  <si>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</si>
  <si>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</si>
  <si>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</si>
  <si>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</si>
  <si>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</si>
  <si>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</si>
  <si>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</si>
  <si>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</si>
  <si>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</si>
  <si>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</si>
  <si>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</si>
  <si>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</si>
  <si>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</si>
  <si>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</si>
  <si>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</si>
  <si>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</si>
  <si>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</si>
  <si>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</si>
  <si>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</si>
  <si>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</si>
  <si>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</si>
  <si>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</si>
  <si>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</si>
  <si>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</si>
  <si>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</si>
  <si>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</si>
  <si>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</si>
  <si>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</si>
  <si>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</si>
  <si>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</si>
  <si>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</si>
  <si>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</si>
  <si>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</si>
  <si>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</si>
  <si>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</si>
  <si>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</si>
  <si>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</si>
  <si>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</si>
  <si>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</si>
  <si>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</si>
  <si>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</si>
  <si>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</si>
  <si>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</si>
  <si>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</si>
  <si>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</si>
  <si>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</si>
  <si>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</si>
  <si>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</si>
  <si>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</si>
  <si>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</si>
  <si>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</si>
  <si>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</si>
  <si>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</si>
  <si>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</si>
  <si>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</si>
  <si>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</si>
  <si>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</si>
  <si>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</si>
  <si>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</si>
  <si>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</si>
  <si>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</si>
  <si>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</si>
  <si>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</si>
  <si>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</si>
  <si>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</si>
  <si>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</si>
  <si>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</si>
  <si>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</si>
  <si>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</si>
  <si>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</si>
  <si>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</si>
  <si>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</si>
  <si>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</si>
  <si>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</si>
  <si>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</si>
  <si>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</si>
  <si>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</si>
  <si>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</si>
  <si>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</si>
  <si>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</si>
  <si>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</si>
  <si>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</si>
  <si>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</si>
  <si>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</si>
  <si>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</si>
  <si>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</si>
  <si>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</si>
  <si>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</si>
  <si>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</si>
  <si>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</si>
  <si>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</si>
  <si>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</si>
  <si>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</si>
  <si>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</si>
  <si>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</si>
  <si>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</si>
  <si>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</si>
  <si>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</si>
  <si>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</si>
  <si>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</si>
  <si>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</si>
  <si>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</si>
  <si>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</si>
  <si>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</si>
  <si>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</si>
  <si>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</si>
  <si>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</si>
  <si>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</si>
  <si>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</si>
  <si>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</si>
  <si>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</si>
  <si>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</si>
  <si>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</si>
  <si>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</si>
  <si>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</si>
  <si>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</si>
  <si>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</si>
  <si>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</si>
  <si>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</si>
  <si>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</si>
  <si>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</si>
  <si>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</si>
  <si>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</si>
  <si>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</si>
  <si>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</si>
  <si>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</si>
  <si>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</si>
  <si>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</si>
  <si>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</si>
  <si>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</si>
  <si>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</si>
  <si>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</si>
  <si>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</si>
  <si>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</si>
  <si>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</si>
  <si>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</si>
  <si>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</si>
  <si>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</si>
  <si>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</si>
  <si>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</si>
  <si>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</si>
  <si>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</si>
  <si>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</si>
  <si>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</si>
  <si>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</si>
  <si>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</si>
  <si>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</si>
  <si>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</si>
  <si>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</si>
  <si>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</si>
  <si>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</si>
  <si>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</si>
  <si>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</si>
  <si>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</si>
  <si>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</si>
  <si>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</si>
  <si>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</si>
  <si>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</si>
  <si>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</si>
  <si>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</si>
  <si>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</si>
  <si>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</si>
  <si>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</si>
  <si>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</si>
  <si>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</si>
  <si>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</si>
  <si>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</si>
  <si>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</si>
  <si>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</si>
  <si>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</si>
  <si>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</si>
  <si>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</si>
  <si>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</si>
  <si>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</si>
  <si>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</si>
  <si>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</si>
  <si>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</si>
  <si>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</si>
  <si>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</si>
  <si>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</si>
  <si>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</si>
  <si>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</si>
  <si>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</si>
  <si>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</si>
  <si>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</si>
  <si>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</si>
  <si>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</si>
  <si>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</si>
  <si>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</si>
  <si>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</si>
  <si>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</si>
  <si>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</si>
  <si>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</si>
  <si>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</si>
  <si>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</si>
  <si>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</si>
  <si>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</si>
  <si>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</si>
  <si>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</si>
  <si>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</si>
  <si>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</si>
  <si>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</si>
  <si>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</si>
  <si>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</si>
  <si>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</si>
  <si>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</si>
  <si>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</si>
  <si>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</si>
  <si>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</si>
  <si>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</si>
  <si>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</si>
  <si>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</si>
  <si>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</si>
  <si>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</si>
  <si>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</si>
  <si>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</si>
  <si>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</si>
  <si>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</si>
  <si>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</si>
  <si>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</si>
  <si>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</si>
  <si>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</si>
  <si>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</si>
  <si>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</si>
  <si>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</si>
  <si>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</si>
  <si>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</si>
  <si>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</si>
  <si>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</si>
  <si>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</si>
  <si>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</si>
  <si>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</si>
  <si>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</si>
  <si>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</si>
  <si>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</si>
  <si>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</si>
  <si>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</si>
  <si>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</si>
  <si>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</si>
  <si>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</si>
  <si>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</si>
  <si>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</si>
  <si>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</si>
  <si>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</si>
  <si>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</si>
  <si>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</si>
  <si>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</si>
  <si>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</si>
  <si>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</si>
  <si>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</si>
  <si>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</si>
  <si>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</si>
  <si>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</si>
  <si>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</si>
  <si>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</si>
  <si>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</si>
  <si>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</si>
  <si>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</si>
  <si>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</si>
  <si>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</si>
  <si>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</si>
  <si>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</si>
  <si>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</si>
  <si>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</si>
  <si>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</si>
  <si>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</si>
  <si>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</si>
  <si>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</si>
  <si>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</si>
  <si>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</si>
  <si>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</si>
  <si>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</si>
  <si>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</si>
  <si>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</si>
  <si>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</si>
  <si>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</si>
  <si>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</si>
  <si>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</si>
  <si>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</si>
  <si>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</si>
  <si>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</si>
  <si>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</si>
  <si>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</si>
  <si>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</si>
  <si>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</si>
  <si>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</si>
  <si>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</si>
  <si>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</si>
  <si>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</si>
  <si>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</si>
  <si>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</si>
  <si>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</si>
  <si>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</si>
  <si>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</si>
  <si>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</si>
  <si>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</si>
  <si>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</si>
  <si>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</si>
  <si>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</si>
  <si>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</si>
  <si>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</si>
  <si>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</si>
  <si>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</si>
  <si>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</si>
  <si>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</si>
  <si>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</si>
  <si>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</si>
  <si>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</si>
  <si>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</si>
  <si>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</si>
  <si>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</si>
  <si>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</si>
  <si>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</si>
  <si>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</si>
  <si>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</si>
  <si>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</si>
  <si>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</si>
  <si>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</si>
  <si>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</si>
  <si>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</si>
  <si>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</si>
  <si>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</si>
  <si>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</si>
  <si>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</si>
  <si>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</si>
  <si>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</si>
  <si>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</si>
  <si>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</si>
  <si>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</si>
  <si>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</si>
  <si>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</si>
  <si>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</si>
  <si>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</si>
  <si>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</si>
  <si>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</si>
  <si>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</si>
  <si>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</si>
  <si>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</si>
  <si>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</si>
  <si>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</si>
  <si>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</si>
  <si>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</si>
  <si>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</si>
  <si>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</si>
  <si>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</si>
  <si>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</si>
  <si>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</si>
  <si>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</si>
  <si>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</si>
  <si>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</si>
  <si>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</si>
  <si>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</si>
  <si>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</si>
  <si>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</si>
  <si>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</si>
  <si>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</si>
  <si>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</si>
  <si>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</si>
  <si>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</si>
  <si>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</si>
  <si>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</si>
  <si>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</si>
  <si>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</si>
  <si>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</si>
  <si>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</si>
  <si>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</si>
  <si>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</si>
  <si>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</si>
  <si>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</si>
  <si>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</si>
  <si>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</si>
  <si>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</si>
  <si>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</si>
  <si>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</si>
  <si>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</si>
  <si>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</si>
  <si>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</si>
  <si>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</si>
  <si>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</si>
  <si>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</si>
  <si>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</si>
  <si>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</si>
  <si>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</si>
  <si>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</si>
  <si>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</si>
  <si>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</si>
  <si>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</si>
  <si>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</si>
  <si>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</si>
  <si>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</si>
  <si>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</si>
  <si>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</si>
  <si>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</si>
  <si>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</si>
  <si>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</si>
  <si>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</si>
  <si>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</si>
  <si>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</si>
  <si>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</si>
  <si>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</si>
  <si>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</si>
  <si>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</si>
  <si>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</si>
  <si>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</si>
  <si>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</si>
  <si>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</si>
  <si>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</si>
  <si>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</si>
  <si>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</si>
  <si>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</si>
  <si>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</si>
  <si>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</si>
  <si>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</si>
  <si>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</si>
  <si>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</si>
  <si>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</si>
  <si>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</si>
  <si>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</si>
  <si>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</si>
  <si>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</si>
  <si>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</si>
  <si>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</si>
  <si>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</si>
  <si>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</si>
  <si>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</si>
  <si>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</si>
  <si>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</si>
  <si>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</si>
  <si>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</si>
  <si>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</si>
  <si>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</si>
  <si>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</si>
  <si>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</si>
  <si>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</si>
  <si>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</si>
  <si>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</si>
  <si>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</si>
  <si>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</si>
  <si>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</si>
  <si>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</si>
  <si>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</si>
  <si>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</si>
  <si>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</si>
  <si>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</si>
  <si>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</si>
  <si>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</si>
  <si>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</si>
  <si>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</si>
  <si>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</si>
  <si>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</si>
  <si>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</si>
  <si>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</si>
  <si>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</si>
  <si>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</si>
  <si>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</si>
  <si>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</si>
  <si>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</si>
  <si>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</si>
  <si>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</si>
  <si>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</si>
  <si>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</si>
  <si>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</si>
  <si>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</si>
  <si>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</si>
  <si>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</si>
  <si>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</si>
  <si>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</si>
  <si>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</si>
  <si>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</si>
  <si>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</si>
  <si>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</si>
  <si>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</si>
  <si>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</si>
  <si>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</si>
  <si>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</si>
  <si>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</si>
  <si>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</si>
  <si>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</si>
  <si>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</si>
  <si>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</si>
  <si>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</si>
  <si>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</si>
  <si>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</si>
  <si>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</si>
  <si>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</si>
  <si>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</si>
  <si>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</si>
  <si>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</si>
  <si>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</si>
  <si>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</si>
  <si>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</si>
  <si>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</si>
  <si>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</si>
  <si>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</si>
  <si>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</si>
  <si>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</si>
  <si>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</si>
  <si>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</si>
  <si>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</si>
  <si>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</si>
  <si>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</si>
  <si>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</si>
  <si>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</si>
  <si>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</si>
  <si>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</si>
  <si>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</si>
  <si>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</si>
  <si>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</si>
  <si>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</si>
  <si>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</si>
  <si>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</si>
  <si>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</si>
  <si>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</si>
  <si>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</si>
  <si>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</si>
  <si>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</si>
  <si>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</si>
  <si>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</si>
  <si>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</si>
  <si>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</si>
  <si>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</si>
  <si>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</si>
  <si>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</si>
  <si>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</si>
  <si>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</si>
  <si>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</si>
  <si>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</si>
  <si>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</si>
  <si>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</si>
  <si>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</si>
  <si>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</si>
  <si>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</si>
  <si>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</si>
  <si>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</si>
  <si>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</si>
  <si>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</si>
  <si>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</si>
  <si>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</si>
  <si>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</si>
  <si>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</si>
  <si>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</si>
  <si>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</si>
  <si>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</si>
  <si>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</si>
  <si>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</si>
  <si>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</si>
  <si>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</si>
  <si>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</si>
  <si>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</si>
  <si>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</si>
  <si>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</si>
  <si>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</si>
  <si>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</si>
  <si>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</si>
  <si>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</si>
  <si>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</si>
  <si>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</si>
  <si>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</si>
  <si>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</si>
  <si>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</si>
  <si>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</si>
  <si>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</si>
  <si>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</si>
  <si>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</si>
  <si>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</si>
  <si>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</si>
  <si>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</si>
  <si>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</si>
  <si>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</si>
  <si>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</si>
  <si>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</si>
  <si>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</si>
  <si>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</si>
  <si>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</si>
  <si>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</si>
  <si>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</si>
  <si>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</si>
  <si>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</si>
  <si>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</si>
  <si>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</si>
  <si>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</si>
  <si>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</si>
  <si>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</si>
  <si>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</si>
  <si>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</si>
  <si>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</si>
  <si>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</si>
  <si>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</si>
  <si>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</si>
  <si>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</si>
  <si>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</si>
  <si>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</si>
  <si>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</si>
  <si>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</si>
  <si>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</si>
  <si>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</si>
  <si>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</si>
  <si>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</si>
  <si>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</si>
  <si>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</si>
  <si>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</si>
  <si>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</si>
  <si>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</si>
  <si>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</si>
  <si>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</si>
  <si>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</si>
  <si>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</si>
  <si>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</si>
  <si>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</si>
  <si>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</si>
  <si>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</si>
  <si>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</si>
  <si>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</si>
  <si>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</si>
  <si>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</si>
  <si>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</si>
  <si>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</si>
  <si>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</si>
  <si>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</si>
  <si>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</si>
  <si>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</si>
  <si>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</si>
  <si>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</si>
  <si>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</si>
  <si>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</si>
  <si>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</si>
  <si>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</si>
  <si>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</si>
  <si>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</si>
  <si>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</si>
  <si>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</si>
  <si>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</si>
  <si>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</si>
  <si>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</si>
  <si>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</si>
  <si>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</si>
  <si>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</si>
  <si>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</si>
  <si>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</si>
  <si>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</si>
  <si>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</si>
  <si>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</si>
  <si>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</si>
  <si>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</si>
  <si>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</si>
  <si>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</si>
  <si>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</si>
  <si>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</si>
  <si>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</si>
  <si>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</si>
  <si>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</si>
  <si>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</si>
  <si>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</si>
  <si>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</si>
  <si>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</si>
  <si>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</si>
  <si>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</si>
  <si>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</si>
  <si>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</si>
  <si>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</si>
  <si>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</si>
  <si>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</si>
  <si>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</si>
  <si>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</si>
  <si>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</si>
  <si>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</si>
  <si>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</si>
  <si>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</si>
  <si>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</si>
  <si>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</si>
  <si>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</si>
  <si>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</si>
  <si>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</si>
  <si>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</si>
  <si>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</si>
  <si>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</si>
  <si>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</si>
  <si>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</si>
  <si>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</si>
  <si>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</si>
  <si>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</si>
  <si>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</si>
  <si>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</si>
  <si>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</si>
  <si>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</si>
  <si>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</si>
  <si>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</si>
  <si>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</si>
  <si>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</si>
  <si>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</si>
  <si>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</si>
  <si>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</si>
  <si>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</si>
  <si>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</si>
  <si>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</si>
  <si>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</si>
  <si>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</si>
  <si>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</si>
  <si>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</si>
  <si>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</si>
  <si>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</si>
  <si>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</si>
  <si>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</si>
  <si>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</si>
  <si>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</si>
  <si>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</si>
  <si>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</si>
  <si>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</si>
  <si>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</si>
  <si>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</si>
  <si>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</si>
  <si>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</si>
  <si>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</si>
  <si>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</si>
  <si>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</si>
  <si>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</si>
  <si>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</si>
  <si>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</si>
  <si>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</si>
  <si>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</si>
  <si>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</si>
  <si>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</si>
  <si>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</si>
  <si>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</si>
  <si>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</si>
  <si>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</si>
  <si>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</si>
  <si>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</si>
  <si>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</si>
  <si>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</si>
  <si>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</si>
  <si>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</si>
  <si>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</si>
  <si>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</si>
  <si>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</si>
  <si>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</si>
  <si>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</si>
  <si>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</si>
  <si>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</si>
  <si>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</si>
  <si>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</si>
  <si>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</si>
  <si>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</si>
  <si>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</si>
  <si>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</si>
  <si>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</si>
  <si>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</si>
  <si>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</si>
  <si>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</si>
  <si>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</si>
  <si>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</si>
  <si>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</si>
  <si>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</si>
  <si>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</si>
  <si>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</si>
  <si>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</si>
  <si>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</si>
  <si>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</si>
  <si>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</si>
  <si>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</si>
  <si>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</si>
  <si>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</si>
  <si>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</si>
  <si>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</si>
  <si>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</si>
  <si>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</si>
  <si>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</si>
  <si>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</si>
  <si>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</si>
  <si>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</si>
  <si>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</si>
  <si>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</si>
  <si>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</si>
  <si>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</si>
  <si>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</si>
  <si>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</si>
  <si>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</si>
  <si>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</si>
  <si>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</si>
  <si>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</si>
  <si>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</si>
  <si>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</si>
  <si>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</si>
  <si>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</si>
  <si>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</si>
  <si>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</si>
  <si>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</si>
  <si>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</si>
  <si>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</si>
  <si>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</si>
  <si>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</si>
  <si>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</si>
  <si>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</si>
  <si>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</si>
  <si>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</si>
  <si>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</si>
  <si>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</si>
  <si>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</si>
  <si>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</si>
  <si>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</si>
  <si>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</si>
  <si>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</si>
  <si>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</si>
  <si>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</si>
  <si>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</si>
  <si>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</si>
  <si>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</si>
  <si>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</si>
  <si>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</si>
  <si>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</si>
  <si>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</si>
  <si>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</si>
  <si>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</si>
  <si>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</si>
  <si>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</si>
  <si>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</si>
  <si>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</si>
  <si>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</si>
  <si>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</si>
  <si>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</si>
  <si>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</si>
  <si>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</si>
  <si>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</si>
  <si>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</si>
  <si>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</si>
  <si>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</si>
  <si>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</si>
  <si>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</si>
  <si>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</si>
  <si>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</si>
  <si>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</si>
  <si>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</si>
  <si>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</si>
  <si>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</si>
  <si>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</si>
  <si>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</si>
  <si>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</si>
  <si>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</si>
  <si>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</si>
  <si>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</si>
  <si>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</si>
  <si>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</si>
  <si>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</si>
  <si>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</si>
  <si>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</si>
  <si>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</si>
  <si>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</si>
  <si>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</si>
  <si>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</si>
  <si>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</si>
  <si>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</si>
  <si>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</si>
  <si>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</si>
  <si>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</si>
  <si>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</si>
  <si>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</si>
  <si>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</si>
  <si>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</si>
  <si>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</si>
  <si>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</si>
  <si>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</si>
  <si>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</si>
  <si>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</si>
  <si>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</si>
  <si>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</si>
  <si>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</si>
  <si>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</si>
  <si>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</si>
  <si>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</si>
  <si>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</si>
  <si>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</si>
  <si>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</si>
  <si>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</si>
  <si>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</si>
  <si>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</si>
  <si>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</si>
  <si>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</si>
  <si>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</si>
  <si>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</si>
  <si>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</si>
  <si>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</si>
  <si>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</si>
  <si>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</si>
  <si>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</si>
  <si>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</si>
  <si>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</si>
  <si>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</si>
  <si>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</si>
  <si>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</si>
  <si>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</si>
  <si>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</si>
  <si>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</si>
  <si>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</si>
  <si>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</si>
  <si>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</si>
  <si>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</si>
  <si>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</si>
  <si>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</si>
  <si>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</si>
  <si>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</si>
  <si>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</si>
  <si>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</si>
  <si>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</si>
  <si>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</si>
  <si>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</si>
  <si>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</si>
  <si>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</si>
  <si>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</si>
  <si>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</si>
  <si>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</si>
  <si>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</si>
  <si>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</si>
  <si>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</si>
  <si>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</si>
  <si>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</si>
  <si>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</si>
  <si>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</si>
  <si>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</si>
  <si>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</si>
  <si>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</si>
  <si>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</si>
  <si>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</si>
  <si>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</si>
  <si>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</si>
  <si>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</si>
  <si>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</si>
  <si>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</si>
  <si>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</si>
  <si>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</si>
  <si>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</si>
  <si>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</si>
  <si>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</si>
  <si>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</si>
  <si>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</si>
  <si>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</si>
  <si>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</si>
  <si>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</si>
  <si>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</si>
  <si>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</si>
  <si>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</si>
  <si>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</si>
  <si>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</si>
  <si>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</si>
  <si>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</si>
  <si>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</si>
  <si>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</si>
  <si>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</si>
  <si>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</si>
  <si>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</si>
  <si>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</si>
  <si>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</si>
  <si>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</si>
  <si>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</si>
  <si>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</si>
  <si>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</si>
  <si>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</si>
  <si>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</si>
  <si>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</si>
  <si>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</si>
  <si>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</si>
  <si>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</si>
  <si>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</si>
  <si>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</si>
  <si>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</si>
  <si>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</si>
  <si>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</si>
  <si>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</si>
  <si>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</si>
  <si>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</si>
  <si>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</si>
  <si>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</si>
  <si>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</si>
  <si>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</si>
  <si>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</si>
  <si>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</si>
  <si>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</si>
  <si>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</si>
  <si>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</si>
  <si>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</si>
  <si>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</si>
  <si>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</si>
  <si>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</si>
  <si>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</si>
  <si>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</si>
  <si>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</si>
  <si>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</si>
  <si>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</si>
  <si>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</si>
  <si>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</si>
  <si>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</si>
  <si>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</si>
  <si>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</si>
  <si>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</si>
  <si>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</si>
  <si>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</si>
  <si>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</si>
  <si>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</si>
  <si>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</si>
  <si>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</si>
  <si>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</si>
  <si>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</si>
  <si>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</si>
  <si>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</si>
  <si>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</si>
  <si>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</si>
  <si>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</si>
  <si>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</si>
  <si>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</si>
  <si>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</si>
  <si>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</si>
  <si>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</si>
  <si>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</si>
  <si>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</si>
  <si>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</si>
  <si>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</si>
  <si>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</si>
  <si>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</si>
  <si>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</si>
  <si>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</si>
  <si>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</si>
  <si>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</si>
  <si>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</si>
  <si>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</si>
  <si>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</si>
  <si>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</si>
  <si>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</si>
  <si>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</si>
  <si>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</si>
  <si>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</si>
  <si>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</si>
  <si>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</si>
  <si>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</si>
  <si>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</si>
  <si>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</si>
  <si>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</si>
  <si>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</si>
  <si>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</si>
  <si>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</si>
  <si>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</si>
  <si>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</si>
  <si>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</si>
  <si>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</si>
  <si>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</si>
  <si>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</si>
  <si>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</si>
  <si>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</si>
  <si>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</si>
  <si>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</si>
  <si>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</si>
  <si>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</si>
  <si>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</si>
  <si>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</si>
  <si>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</si>
  <si>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</si>
  <si>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</si>
  <si>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</si>
  <si>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</si>
  <si>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</si>
  <si>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</si>
  <si>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</si>
  <si>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</si>
  <si>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</si>
  <si>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</si>
  <si>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</si>
  <si>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</si>
  <si>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</si>
  <si>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</si>
  <si>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</si>
  <si>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</si>
  <si>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</si>
  <si>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</si>
  <si>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</si>
  <si>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</si>
  <si>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</si>
  <si>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</si>
  <si>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</si>
  <si>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</si>
  <si>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</si>
  <si>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</si>
  <si>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</si>
  <si>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</si>
  <si>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</si>
  <si>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</si>
  <si>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</si>
  <si>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</si>
  <si>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</si>
  <si>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</si>
  <si>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</si>
  <si>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</si>
  <si>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</si>
  <si>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</si>
  <si>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</si>
  <si>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</si>
  <si>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</si>
  <si>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</si>
  <si>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</si>
  <si>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</si>
  <si>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</si>
  <si>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</si>
  <si>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</si>
  <si>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</si>
  <si>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</si>
  <si>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</si>
  <si>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</si>
  <si>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</si>
  <si>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</si>
  <si>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</si>
  <si>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</si>
  <si>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</si>
  <si>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</si>
  <si>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</si>
  <si>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</si>
  <si>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</si>
  <si>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</si>
  <si>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</si>
  <si>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</si>
  <si>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</si>
  <si>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</si>
  <si>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</si>
  <si>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</si>
  <si>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</si>
  <si>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</si>
  <si>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</si>
  <si>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</si>
  <si>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</si>
  <si>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</si>
  <si>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</si>
  <si>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</si>
  <si>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</si>
  <si>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</si>
  <si>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</si>
  <si>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</si>
  <si>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</si>
  <si>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</si>
  <si>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</si>
  <si>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</si>
  <si>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</si>
  <si>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</si>
  <si>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</si>
  <si>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</si>
  <si>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</si>
  <si>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</si>
  <si>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</si>
  <si>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</si>
  <si>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</si>
  <si>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</si>
  <si>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</si>
  <si>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</si>
  <si>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</si>
  <si>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</si>
  <si>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</si>
  <si>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</si>
  <si>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</si>
  <si>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</si>
  <si>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</si>
  <si>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</si>
  <si>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</si>
  <si>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</si>
  <si>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</si>
  <si>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</si>
  <si>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</si>
  <si>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</si>
  <si>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</si>
  <si>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</si>
  <si>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</si>
  <si>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</si>
  <si>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</si>
  <si>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</si>
  <si>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</si>
  <si>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</si>
  <si>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</si>
  <si>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</si>
  <si>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</si>
  <si>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</si>
  <si>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</si>
  <si>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</si>
  <si>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</si>
  <si>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</si>
  <si>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</si>
  <si>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</si>
  <si>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</si>
  <si>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</si>
  <si>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</si>
  <si>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</si>
  <si>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</si>
  <si>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</si>
  <si>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</si>
  <si>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</si>
  <si>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</si>
  <si>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</si>
  <si>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</si>
  <si>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</si>
  <si>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</si>
  <si>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</si>
  <si>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</si>
  <si>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</si>
  <si>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</si>
  <si>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</si>
  <si>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</si>
  <si>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</si>
  <si>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</si>
  <si>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</si>
  <si>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</si>
  <si>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</si>
  <si>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</si>
  <si>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</si>
  <si>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</si>
  <si>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</si>
  <si>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</si>
  <si>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</si>
  <si>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</si>
  <si>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</si>
  <si>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</si>
  <si>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</si>
  <si>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</si>
  <si>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</si>
  <si>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</si>
  <si>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</si>
  <si>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</si>
  <si>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</si>
  <si>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</si>
  <si>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</si>
  <si>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</si>
  <si>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</si>
  <si>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</si>
  <si>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</si>
  <si>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</si>
  <si>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</si>
  <si>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</si>
  <si>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</si>
  <si>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</si>
  <si>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</si>
  <si>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</si>
  <si>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</si>
  <si>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</si>
  <si>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</si>
  <si>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</si>
  <si>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</si>
  <si>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</si>
  <si>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</si>
  <si>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</si>
  <si>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</si>
  <si>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</si>
  <si>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</si>
  <si>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</si>
  <si>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</si>
  <si>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</si>
  <si>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</si>
  <si>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</si>
  <si>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</si>
  <si>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</si>
  <si>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</si>
  <si>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</si>
  <si>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</si>
  <si>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</si>
  <si>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</si>
  <si>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</si>
  <si>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</si>
  <si>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</si>
  <si>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</si>
  <si>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</si>
  <si>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</si>
  <si>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</si>
  <si>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</si>
  <si>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</si>
  <si>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</si>
  <si>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</si>
  <si>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</si>
  <si>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</si>
  <si>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</si>
  <si>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</si>
  <si>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</si>
  <si>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</si>
  <si>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</si>
  <si>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</si>
  <si>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</si>
  <si>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</si>
  <si>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</si>
  <si>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</si>
  <si>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</si>
  <si>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</si>
  <si>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</si>
  <si>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</si>
  <si>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</si>
  <si>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</si>
  <si>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</si>
  <si>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</si>
  <si>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</si>
  <si>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</si>
  <si>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</si>
  <si>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</si>
  <si>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</si>
  <si>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</si>
  <si>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</si>
  <si>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</si>
  <si>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</si>
  <si>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</si>
  <si>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</si>
  <si>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</si>
  <si>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</si>
  <si>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</si>
  <si>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</si>
  <si>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</si>
  <si>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</si>
  <si>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</si>
  <si>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</si>
  <si>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</si>
  <si>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</si>
  <si>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</si>
  <si>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</si>
  <si>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</si>
  <si>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</si>
  <si>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</si>
  <si>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</si>
  <si>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</si>
  <si>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</si>
  <si>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</si>
  <si>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</si>
  <si>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</si>
  <si>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</si>
  <si>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</si>
  <si>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</si>
  <si>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</si>
  <si>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</si>
  <si>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</si>
  <si>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</si>
  <si>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</si>
  <si>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</si>
  <si>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</si>
  <si>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</si>
  <si>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</si>
  <si>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</si>
  <si>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</si>
  <si>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</si>
  <si>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</si>
  <si>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</si>
  <si>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</si>
  <si>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</si>
  <si>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</si>
  <si>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</si>
  <si>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</si>
  <si>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</si>
  <si>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</si>
  <si>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</si>
  <si>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</si>
  <si>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</si>
  <si>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</si>
  <si>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</si>
  <si>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</si>
  <si>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</si>
  <si>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</si>
  <si>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</si>
  <si>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</si>
  <si>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</si>
  <si>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</si>
  <si>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</si>
  <si>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</si>
  <si>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</si>
  <si>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</si>
  <si>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</si>
  <si>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</si>
  <si>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</si>
  <si>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</si>
  <si>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</si>
  <si>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</si>
  <si>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</si>
  <si>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</si>
  <si>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</si>
  <si>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</si>
  <si>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</si>
  <si>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</si>
  <si>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</si>
  <si>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</si>
  <si>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</si>
  <si>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</si>
  <si>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</si>
  <si>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</si>
  <si>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</si>
  <si>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</si>
  <si>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</si>
  <si>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</si>
  <si>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</si>
  <si>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</si>
  <si>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</si>
  <si>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</si>
  <si>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</si>
  <si>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</si>
  <si>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</si>
  <si>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</si>
  <si>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</si>
  <si>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</si>
  <si>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</si>
  <si>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</si>
  <si>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</si>
  <si>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</si>
  <si>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</si>
  <si>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</si>
  <si>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</si>
  <si>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</si>
  <si>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</si>
  <si>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</si>
  <si>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</si>
  <si>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</si>
  <si>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</si>
  <si>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</si>
  <si>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</si>
  <si>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</si>
  <si>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</si>
  <si>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</si>
  <si>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</si>
  <si>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</si>
  <si>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</si>
  <si>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</si>
  <si>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</si>
  <si>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</si>
  <si>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</si>
  <si>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</si>
  <si>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</si>
  <si>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</si>
  <si>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</si>
  <si>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</si>
  <si>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</si>
  <si>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</si>
  <si>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</si>
  <si>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</si>
  <si>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</si>
  <si>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</si>
  <si>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</si>
  <si>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</si>
  <si>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</si>
  <si>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</si>
  <si>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</si>
  <si>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</si>
  <si>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</si>
  <si>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</si>
  <si>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</si>
  <si>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</si>
  <si>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</si>
  <si>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</si>
  <si>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</si>
  <si>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</si>
  <si>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</si>
  <si>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</si>
  <si>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</si>
  <si>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</si>
  <si>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</si>
  <si>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</si>
  <si>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</si>
  <si>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</si>
  <si>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</si>
  <si>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</si>
  <si>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</si>
  <si>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</si>
  <si>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</si>
  <si>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</si>
  <si>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</si>
  <si>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</si>
  <si>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</si>
  <si>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</si>
  <si>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</si>
  <si>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</si>
  <si>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</si>
  <si>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</si>
  <si>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</si>
  <si>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</si>
  <si>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</si>
  <si>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</si>
  <si>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</si>
  <si>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</si>
  <si>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</si>
  <si>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</si>
  <si>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</si>
  <si>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</si>
  <si>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</si>
  <si>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</si>
  <si>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</si>
  <si>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</si>
  <si>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</si>
  <si>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</si>
  <si>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</si>
  <si>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</si>
  <si>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</si>
  <si>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</si>
  <si>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</si>
  <si>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</si>
  <si>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</si>
  <si>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</si>
  <si>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</si>
  <si>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</si>
  <si>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</si>
  <si>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</si>
  <si>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</si>
  <si>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</si>
  <si>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</si>
  <si>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</si>
  <si>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</si>
  <si>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</si>
  <si>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</si>
  <si>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</si>
  <si>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</si>
  <si>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</si>
  <si>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</si>
  <si>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</si>
  <si>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</si>
  <si>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</si>
  <si>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</si>
  <si>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</si>
  <si>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</si>
  <si>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</si>
  <si>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</si>
  <si>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</si>
  <si>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</si>
  <si>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</si>
  <si>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</si>
  <si>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</si>
  <si>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</si>
  <si>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</si>
  <si>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</si>
  <si>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</si>
  <si>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</si>
  <si>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</si>
  <si>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</si>
  <si>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</si>
  <si>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</si>
  <si>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</si>
  <si>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</si>
  <si>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</si>
  <si>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</si>
  <si>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</si>
  <si>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</si>
  <si>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</si>
  <si>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</si>
  <si>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</si>
  <si>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</si>
  <si>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</si>
  <si>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</si>
  <si>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</si>
  <si>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</si>
  <si>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</si>
  <si>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</si>
  <si>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</si>
  <si>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</si>
  <si>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</si>
  <si>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</si>
  <si>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</si>
  <si>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</si>
  <si>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</si>
  <si>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</si>
  <si>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</si>
  <si>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</si>
  <si>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</si>
  <si>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</si>
  <si>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</si>
  <si>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</si>
  <si>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</si>
  <si>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</si>
  <si>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</si>
  <si>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</si>
  <si>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</si>
  <si>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</si>
  <si>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</si>
  <si>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</si>
  <si>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</si>
  <si>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</si>
  <si>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</si>
  <si>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</si>
  <si>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</si>
  <si>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</si>
  <si>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</si>
  <si>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</si>
  <si>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</si>
  <si>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</si>
  <si>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</si>
  <si>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</si>
  <si>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</si>
  <si>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</si>
  <si>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</si>
  <si>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</si>
  <si>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</si>
  <si>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</si>
  <si>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</si>
  <si>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</si>
  <si>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</si>
  <si>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</si>
  <si>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</si>
  <si>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</si>
  <si>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</si>
  <si>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</si>
  <si>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</si>
  <si>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</si>
  <si>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</si>
  <si>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</si>
  <si>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</si>
  <si>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</si>
  <si>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</si>
  <si>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</si>
  <si>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</si>
  <si>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</si>
  <si>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</si>
  <si>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</si>
  <si>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</si>
  <si>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</si>
  <si>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</si>
  <si>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</si>
  <si>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</si>
  <si>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</si>
  <si>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</si>
  <si>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</si>
  <si>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</si>
  <si>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</si>
  <si>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</si>
  <si>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</si>
  <si>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</si>
  <si>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</si>
  <si>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</si>
  <si>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</si>
  <si>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</si>
  <si>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</si>
  <si>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</si>
  <si>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</si>
  <si>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</si>
  <si>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</si>
  <si>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</si>
  <si>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</si>
  <si>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</si>
  <si>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</si>
  <si>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</si>
  <si>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</si>
  <si>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</si>
  <si>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</si>
  <si>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</si>
  <si>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</si>
  <si>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</si>
  <si>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</si>
  <si>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</si>
  <si>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</si>
  <si>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</si>
  <si>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</si>
  <si>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</si>
  <si>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</si>
  <si>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</si>
  <si>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</si>
  <si>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</si>
  <si>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</si>
  <si>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</si>
  <si>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</si>
  <si>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</si>
  <si>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</si>
  <si>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</si>
  <si>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</si>
  <si>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</si>
  <si>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</si>
  <si>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</si>
  <si>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</si>
  <si>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</si>
  <si>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</si>
  <si>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</si>
  <si>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</si>
  <si>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</si>
  <si>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</si>
  <si>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</si>
  <si>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</si>
  <si>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</si>
  <si>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</si>
  <si>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</si>
  <si>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</si>
  <si>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</si>
  <si>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</si>
  <si>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</si>
  <si>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</si>
  <si>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</si>
  <si>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</si>
  <si>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</si>
  <si>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</si>
  <si>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</si>
  <si>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</si>
  <si>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</si>
  <si>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</si>
  <si>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</si>
  <si>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</si>
  <si>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</si>
  <si>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</si>
  <si>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</si>
  <si>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</si>
  <si>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</si>
  <si>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</si>
  <si>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</si>
  <si>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</si>
  <si>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</si>
  <si>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</si>
  <si>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</si>
  <si>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</si>
  <si>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</si>
  <si>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</si>
  <si>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</si>
  <si>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</si>
  <si>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</si>
  <si>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</si>
  <si>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</si>
  <si>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</si>
  <si>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</si>
  <si>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</si>
  <si>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</si>
  <si>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</si>
  <si>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</si>
  <si>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</si>
  <si>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</si>
  <si>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</si>
  <si>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</si>
  <si>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</si>
  <si>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</si>
  <si>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</si>
  <si>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</si>
  <si>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</si>
  <si>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</si>
  <si>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</si>
  <si>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</si>
  <si>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</si>
  <si>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</si>
  <si>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</si>
  <si>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</si>
  <si>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</si>
  <si>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</si>
  <si>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</si>
  <si>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</si>
  <si>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</si>
  <si>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</si>
  <si>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</si>
  <si>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</si>
  <si>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</si>
  <si>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</si>
  <si>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</si>
  <si>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</si>
  <si>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</si>
  <si>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</si>
  <si>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</si>
  <si>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</si>
  <si>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</si>
  <si>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</si>
  <si>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</si>
  <si>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</si>
  <si>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</si>
  <si>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</si>
  <si>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</si>
  <si>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</si>
  <si>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</si>
  <si>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</si>
  <si>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</si>
  <si>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</si>
  <si>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</si>
  <si>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</si>
  <si>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</si>
  <si>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</si>
  <si>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</si>
  <si>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</si>
  <si>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</si>
  <si>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</si>
  <si>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</si>
  <si>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</si>
  <si>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</si>
  <si>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</si>
  <si>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</si>
  <si>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</si>
  <si>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</si>
  <si>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</si>
  <si>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</si>
  <si>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</si>
  <si>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</si>
  <si>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</si>
  <si>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</si>
  <si>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</si>
  <si>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</si>
  <si>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</si>
  <si>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</si>
  <si>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</si>
  <si>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</si>
  <si>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</si>
  <si>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</si>
  <si>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</si>
  <si>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</si>
  <si>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</si>
  <si>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</si>
  <si>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</si>
  <si>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</si>
  <si>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</si>
  <si>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</si>
  <si>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</si>
  <si>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</si>
  <si>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</si>
  <si>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</si>
  <si>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</si>
  <si>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</si>
  <si>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</si>
  <si>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</si>
  <si>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</si>
  <si>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</si>
  <si>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</si>
  <si>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</si>
  <si>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</si>
  <si>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</si>
  <si>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</si>
  <si>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</si>
  <si>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</si>
  <si>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</si>
  <si>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</si>
  <si>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</si>
  <si>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</si>
  <si>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</si>
  <si>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</si>
  <si>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</si>
  <si>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</si>
  <si>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</si>
  <si>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</si>
  <si>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</si>
  <si>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</si>
  <si>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</si>
  <si>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</si>
  <si>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</si>
  <si>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</si>
  <si>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</si>
  <si>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</si>
  <si>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</si>
  <si>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</si>
  <si>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</si>
  <si>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</si>
  <si>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</si>
  <si>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</si>
  <si>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</si>
  <si>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</si>
  <si>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</si>
  <si>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</si>
  <si>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</si>
  <si>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</si>
  <si>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</si>
  <si>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</si>
  <si>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</si>
  <si>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</si>
  <si>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</si>
  <si>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</si>
  <si>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</si>
  <si>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</si>
  <si>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</si>
  <si>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</si>
  <si>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</si>
  <si>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</si>
  <si>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</si>
  <si>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</si>
  <si>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</si>
  <si>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</si>
  <si>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</si>
  <si>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</si>
  <si>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</si>
  <si>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</si>
  <si>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</si>
  <si>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</si>
  <si>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</si>
  <si>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</si>
  <si>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</si>
  <si>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</si>
  <si>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</si>
  <si>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</si>
  <si>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</si>
  <si>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</si>
  <si>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</si>
  <si>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</si>
  <si>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</si>
  <si>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</si>
  <si>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</si>
  <si>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</si>
  <si>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</si>
  <si>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</si>
  <si>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</si>
  <si>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</si>
  <si>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</si>
  <si>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</si>
  <si>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</si>
  <si>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</si>
  <si>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</si>
  <si>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</si>
  <si>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</si>
  <si>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</si>
  <si>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</si>
  <si>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</si>
  <si>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</si>
  <si>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</si>
  <si>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</si>
  <si>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</si>
  <si>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</si>
  <si>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</si>
  <si>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</si>
  <si>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</si>
  <si>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</si>
  <si>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</si>
  <si>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</si>
  <si>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</si>
  <si>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</si>
  <si>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</si>
  <si>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</si>
  <si>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</si>
  <si>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</si>
  <si>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</si>
  <si>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</si>
  <si>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</si>
  <si>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</si>
  <si>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</si>
  <si>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</si>
  <si>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</si>
  <si>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</si>
  <si>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</si>
  <si>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</si>
  <si>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</si>
  <si>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</si>
  <si>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</si>
  <si>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</si>
  <si>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</si>
  <si>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</si>
  <si>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</si>
  <si>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</si>
  <si>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</si>
  <si>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</si>
  <si>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</si>
  <si>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</si>
  <si>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</si>
  <si>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</si>
  <si>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</si>
  <si>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</si>
  <si>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</si>
  <si>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</si>
  <si>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</si>
  <si>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</si>
  <si>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</si>
  <si>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</si>
  <si>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</si>
  <si>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</si>
  <si>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</si>
  <si>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</si>
  <si>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</si>
  <si>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</si>
  <si>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</si>
  <si>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</si>
  <si>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</si>
  <si>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</si>
  <si>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</si>
  <si>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</si>
  <si>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</si>
  <si>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</si>
  <si>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</si>
  <si>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</si>
  <si>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</si>
  <si>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</si>
  <si>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</si>
  <si>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</si>
  <si>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</si>
  <si>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</si>
  <si>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</si>
  <si>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</si>
  <si>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</si>
  <si>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</si>
  <si>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</si>
  <si>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</si>
  <si>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</si>
  <si>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</si>
  <si>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</si>
  <si>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</si>
  <si>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</si>
  <si>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</si>
  <si>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</si>
  <si>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</si>
  <si>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</si>
  <si>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</si>
  <si>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</si>
  <si>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</si>
  <si>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</si>
  <si>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</si>
  <si>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</si>
  <si>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</si>
  <si>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</si>
  <si>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</si>
  <si>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</si>
  <si>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</si>
  <si>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</si>
  <si>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</si>
  <si>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</si>
  <si>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</si>
  <si>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</si>
  <si>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</si>
  <si>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</si>
  <si>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</si>
  <si>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</si>
  <si>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</si>
  <si>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</si>
  <si>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</si>
  <si>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</si>
  <si>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</si>
  <si>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</si>
  <si>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</si>
  <si>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</si>
  <si>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</si>
  <si>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</si>
  <si>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</si>
  <si>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</si>
  <si>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</si>
  <si>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</si>
  <si>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</si>
  <si>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</si>
  <si>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</si>
  <si>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</si>
  <si>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</si>
  <si>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</si>
  <si>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</si>
  <si>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</si>
  <si>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</si>
  <si>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</si>
  <si>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</si>
  <si>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</si>
  <si>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</si>
  <si>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</si>
  <si>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</si>
  <si>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</si>
  <si>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</si>
  <si>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</si>
  <si>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</si>
  <si>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</si>
  <si>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</si>
  <si>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</si>
  <si>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</si>
  <si>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</si>
  <si>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</si>
  <si>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</si>
  <si>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</si>
  <si>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</si>
  <si>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</si>
  <si>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</si>
  <si>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</si>
  <si>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</si>
  <si>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</si>
  <si>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</si>
  <si>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</si>
  <si>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</si>
  <si>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</si>
  <si>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</si>
  <si>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</si>
  <si>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</si>
  <si>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</si>
  <si>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</si>
  <si>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</si>
  <si>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</si>
  <si>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</si>
  <si>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</si>
  <si>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</si>
  <si>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</si>
  <si>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</si>
  <si>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</si>
  <si>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</si>
  <si>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</si>
  <si>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</si>
  <si>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</si>
  <si>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</si>
  <si>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</si>
  <si>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</si>
  <si>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</si>
  <si>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</si>
  <si>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</si>
  <si>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</si>
  <si>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</si>
  <si>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</si>
  <si>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</si>
  <si>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</si>
  <si>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</si>
  <si>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</si>
  <si>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</si>
  <si>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</si>
  <si>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</si>
  <si>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</si>
  <si>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</si>
  <si>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</si>
  <si>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</si>
  <si>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</si>
  <si>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</si>
  <si>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</si>
  <si>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</si>
  <si>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</si>
  <si>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</si>
  <si>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</si>
  <si>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</si>
  <si>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</si>
  <si>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</si>
  <si>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</si>
  <si>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</si>
  <si>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</si>
  <si>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</si>
  <si>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</si>
  <si>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</si>
  <si>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</si>
  <si>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</si>
  <si>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</si>
  <si>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</si>
  <si>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</si>
  <si>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</si>
  <si>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</si>
  <si>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</si>
  <si>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</si>
  <si>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</si>
  <si>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</si>
  <si>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</si>
  <si>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</si>
  <si>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</si>
  <si>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</si>
  <si>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</si>
  <si>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</si>
  <si>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</si>
  <si>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</si>
  <si>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</si>
  <si>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</si>
  <si>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</si>
  <si>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</si>
  <si>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</si>
  <si>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</si>
  <si>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</si>
  <si>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</si>
  <si>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</si>
  <si>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</si>
  <si>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</si>
  <si>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</si>
  <si>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</si>
  <si>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</si>
  <si>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</si>
  <si>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</si>
  <si>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</si>
  <si>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</si>
  <si>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</si>
  <si>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</si>
  <si>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</si>
  <si>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</si>
  <si>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</si>
  <si>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</si>
  <si>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</si>
  <si>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</si>
  <si>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</si>
  <si>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</si>
  <si>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</si>
  <si>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</si>
  <si>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</si>
  <si>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</si>
  <si>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</si>
  <si>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</si>
  <si>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</si>
  <si>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</si>
  <si>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</si>
  <si>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</si>
  <si>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</si>
  <si>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</si>
  <si>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</si>
  <si>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</si>
  <si>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</si>
  <si>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</si>
  <si>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</si>
  <si>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</si>
  <si>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</si>
  <si>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</si>
  <si>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</si>
  <si>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</si>
  <si>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</si>
  <si>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</si>
  <si>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</si>
  <si>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</si>
  <si>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</si>
  <si>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</si>
  <si>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</si>
  <si>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</si>
  <si>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</si>
  <si>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</si>
  <si>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</si>
  <si>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</si>
  <si>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</si>
  <si>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</si>
  <si>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</si>
  <si>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</si>
  <si>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</si>
  <si>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</si>
  <si>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</si>
  <si>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</si>
  <si>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</si>
  <si>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</si>
  <si>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</si>
  <si>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</si>
  <si>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</si>
  <si>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</si>
  <si>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</si>
  <si>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</si>
  <si>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</si>
  <si>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</si>
  <si>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</si>
  <si>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</si>
  <si>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</si>
  <si>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</si>
  <si>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</si>
  <si>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</si>
  <si>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</si>
  <si>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</si>
  <si>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</si>
  <si>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</si>
  <si>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</si>
  <si>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</si>
  <si>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</si>
  <si>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</si>
  <si>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</si>
  <si>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</si>
  <si>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</si>
  <si>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</si>
  <si>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</si>
  <si>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</si>
  <si>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</si>
  <si>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</si>
  <si>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</si>
  <si>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</si>
  <si>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</si>
  <si>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</si>
  <si>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</si>
  <si>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</si>
  <si>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</si>
  <si>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</si>
  <si>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</si>
  <si>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</si>
  <si>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</si>
  <si>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</si>
  <si>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</si>
  <si>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</si>
  <si>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</si>
  <si>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</si>
  <si>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</si>
  <si>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</si>
  <si>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</si>
  <si>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</si>
  <si>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</si>
  <si>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</si>
  <si>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</si>
  <si>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</si>
  <si>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</si>
  <si>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</si>
  <si>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</si>
  <si>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</si>
  <si>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</si>
  <si>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</si>
  <si>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</si>
  <si>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</si>
  <si>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</si>
  <si>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</si>
  <si>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</si>
  <si>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</si>
  <si>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</si>
  <si>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</si>
  <si>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</si>
  <si>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</si>
  <si>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</si>
  <si>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</si>
  <si>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</si>
  <si>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</si>
  <si>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</si>
  <si>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</si>
  <si>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</si>
  <si>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</si>
  <si>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</si>
  <si>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</si>
  <si>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</si>
  <si>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</si>
  <si>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</si>
  <si>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</si>
  <si>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</si>
  <si>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</si>
  <si>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</si>
  <si>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</si>
  <si>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</si>
  <si>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</si>
  <si>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</si>
  <si>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</si>
  <si>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</si>
  <si>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</si>
  <si>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</si>
  <si>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</si>
  <si>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</si>
  <si>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</si>
  <si>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</si>
  <si>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</si>
  <si>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</si>
  <si>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</si>
  <si>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</si>
  <si>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</si>
  <si>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</si>
  <si>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</si>
  <si>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</si>
  <si>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</si>
  <si>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</si>
  <si>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</si>
  <si>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</si>
  <si>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</si>
  <si>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</si>
  <si>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</si>
  <si>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</si>
  <si>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</si>
  <si>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</si>
  <si>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</si>
  <si>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</si>
  <si>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</si>
  <si>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</si>
  <si>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</si>
  <si>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</si>
  <si>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</si>
  <si>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</si>
  <si>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</si>
  <si>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</si>
  <si>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</si>
  <si>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</si>
  <si>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</si>
  <si>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</si>
  <si>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</si>
  <si>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</si>
  <si>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</si>
  <si>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</si>
  <si>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</si>
  <si>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</si>
  <si>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</si>
  <si>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</si>
  <si>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</si>
  <si>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</si>
  <si>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</si>
  <si>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</si>
  <si>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</si>
  <si>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</si>
  <si>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</si>
  <si>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</si>
  <si>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</si>
  <si>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</si>
  <si>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</si>
  <si>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</si>
  <si>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</si>
  <si>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</si>
  <si>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</si>
  <si>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</si>
  <si>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</si>
  <si>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</si>
  <si>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</si>
  <si>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</si>
  <si>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</si>
  <si>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</si>
  <si>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</si>
  <si>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</si>
  <si>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</si>
  <si>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</si>
  <si>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</si>
  <si>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</si>
  <si>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</si>
  <si>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</si>
  <si>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</si>
  <si>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</si>
  <si>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</si>
  <si>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</si>
  <si>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</si>
  <si>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</si>
  <si>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</si>
  <si>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</si>
  <si>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</si>
  <si>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</si>
  <si>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</si>
  <si>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</si>
  <si>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</si>
  <si>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</si>
  <si>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</si>
  <si>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</si>
  <si>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</si>
  <si>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</si>
  <si>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</si>
  <si>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</si>
  <si>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</si>
  <si>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</si>
  <si>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</si>
  <si>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</si>
  <si>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</si>
  <si>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</si>
  <si>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</si>
  <si>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</si>
  <si>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</si>
  <si>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</si>
  <si>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</si>
  <si>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</si>
  <si>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</si>
  <si>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</si>
  <si>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</si>
  <si>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</si>
  <si>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</si>
  <si>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</si>
  <si>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</si>
  <si>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</si>
  <si>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</si>
  <si>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</si>
  <si>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</si>
  <si>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</si>
  <si>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</si>
  <si>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</si>
  <si>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</si>
  <si>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</si>
  <si>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</si>
  <si>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</si>
  <si>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</si>
  <si>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</si>
  <si>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</si>
  <si>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</si>
  <si>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</si>
  <si>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</si>
  <si>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</si>
  <si>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</si>
  <si>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</si>
  <si>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</si>
  <si>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</si>
  <si>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</si>
  <si>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</si>
  <si>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</si>
  <si>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</si>
  <si>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</si>
  <si>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</si>
  <si>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</si>
  <si>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</si>
  <si>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</si>
  <si>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</si>
  <si>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</si>
  <si>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</si>
  <si>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</si>
  <si>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</si>
  <si>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</si>
  <si>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</si>
  <si>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</si>
  <si>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</si>
  <si>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</si>
  <si>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</si>
  <si>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</si>
  <si>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</si>
  <si>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</si>
  <si>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</si>
  <si>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</si>
  <si>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</si>
  <si>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</si>
  <si>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</si>
  <si>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</si>
  <si>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</si>
  <si>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</si>
  <si>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</si>
  <si>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</si>
  <si>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</si>
  <si>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</si>
  <si>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</si>
  <si>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</si>
  <si>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</si>
  <si>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</si>
  <si>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</si>
  <si>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</si>
  <si>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</si>
  <si>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</si>
  <si>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</si>
  <si>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</si>
  <si>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</si>
  <si>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</si>
  <si>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</si>
  <si>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</si>
  <si>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</si>
  <si>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</si>
  <si>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</si>
  <si>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</si>
  <si>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</si>
  <si>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</si>
  <si>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</si>
  <si>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</si>
  <si>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</si>
  <si>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</si>
  <si>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</si>
  <si>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</si>
  <si>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</si>
  <si>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</si>
  <si>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</si>
  <si>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</si>
  <si>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</si>
  <si>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</si>
  <si>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</si>
  <si>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</si>
  <si>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</si>
  <si>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</si>
  <si>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</si>
  <si>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</si>
  <si>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</si>
  <si>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</si>
  <si>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</si>
  <si>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</si>
  <si>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</si>
  <si>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</si>
  <si>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</si>
  <si>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</si>
  <si>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</si>
  <si>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</si>
  <si>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</si>
  <si>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</si>
  <si>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</si>
  <si>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</si>
  <si>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</si>
  <si>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</si>
  <si>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</si>
  <si>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</si>
  <si>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</si>
  <si>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</si>
  <si>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</si>
  <si>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</si>
  <si>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</si>
  <si>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</si>
  <si>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</si>
  <si>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</si>
  <si>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</si>
  <si>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</si>
  <si>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</si>
  <si>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</si>
  <si>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</si>
  <si>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</si>
  <si>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</si>
  <si>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</si>
  <si>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</si>
  <si>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</si>
  <si>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</si>
  <si>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</si>
  <si>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</si>
  <si>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</si>
  <si>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</si>
  <si>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</si>
  <si>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</si>
  <si>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</si>
  <si>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</si>
  <si>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</si>
  <si>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</si>
  <si>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</si>
  <si>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</si>
  <si>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</si>
  <si>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</si>
  <si>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</si>
  <si>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</si>
  <si>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</si>
  <si>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</si>
  <si>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</si>
  <si>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</si>
  <si>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</si>
  <si>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</si>
  <si>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</si>
  <si>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</si>
  <si>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</si>
  <si>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</si>
  <si>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</si>
  <si>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</si>
  <si>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</si>
  <si>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</si>
  <si>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</si>
  <si>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</si>
  <si>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</si>
  <si>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</si>
  <si>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</si>
  <si>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</si>
  <si>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</si>
  <si>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</si>
  <si>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</si>
  <si>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</si>
  <si>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</si>
  <si>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</si>
  <si>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</si>
  <si>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</si>
  <si>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</si>
  <si>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</si>
  <si>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</si>
  <si>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</si>
  <si>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</si>
  <si>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</si>
  <si>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</si>
  <si>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</si>
  <si>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</si>
  <si>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</si>
  <si>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</si>
  <si>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</si>
  <si>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</si>
  <si>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</si>
  <si>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</si>
  <si>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</si>
  <si>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</si>
  <si>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</si>
  <si>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</si>
  <si>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</si>
  <si>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</si>
  <si>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</si>
  <si>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</si>
  <si>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</si>
  <si>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</si>
  <si>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</si>
  <si>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</si>
  <si>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</si>
  <si>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</si>
  <si>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</si>
  <si>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</si>
  <si>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</si>
  <si>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</si>
  <si>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</si>
  <si>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</si>
  <si>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</si>
  <si>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</si>
  <si>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</si>
  <si>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</si>
  <si>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</si>
  <si>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</si>
  <si>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</si>
  <si>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</si>
  <si>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</si>
  <si>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</si>
  <si>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</si>
  <si>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</si>
  <si>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</si>
  <si>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</si>
  <si>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</si>
  <si>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</si>
  <si>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</si>
  <si>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</si>
  <si>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</si>
  <si>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</si>
  <si>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</si>
  <si>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</si>
  <si>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</si>
  <si>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</si>
  <si>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</si>
  <si>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</si>
  <si>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</si>
  <si>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</si>
  <si>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</si>
  <si>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</si>
  <si>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</si>
  <si>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</si>
  <si>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</si>
  <si>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</si>
  <si>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</si>
  <si>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</si>
  <si>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</si>
  <si>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</si>
  <si>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</si>
  <si>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</si>
  <si>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</si>
  <si>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</si>
  <si>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</si>
  <si>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</si>
  <si>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</si>
  <si>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</si>
  <si>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</si>
  <si>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</si>
  <si>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</si>
  <si>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</si>
  <si>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</si>
  <si>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</si>
  <si>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</si>
  <si>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</si>
  <si>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</si>
  <si>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</si>
  <si>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</si>
  <si>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</si>
  <si>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</si>
  <si>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</si>
  <si>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</si>
  <si>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</si>
  <si>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</si>
  <si>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</si>
  <si>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</si>
  <si>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</si>
  <si>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</si>
  <si>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</si>
  <si>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</si>
  <si>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</si>
  <si>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</si>
  <si>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</si>
  <si>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</si>
  <si>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</si>
  <si>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</si>
  <si>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</si>
  <si>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</si>
  <si>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</si>
  <si>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</si>
  <si>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</si>
  <si>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</si>
  <si>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</si>
  <si>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</si>
  <si>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</si>
  <si>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</si>
  <si>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</si>
  <si>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</si>
  <si>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</si>
  <si>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</si>
  <si>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</si>
  <si>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</si>
  <si>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</si>
  <si>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</si>
  <si>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</si>
  <si>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</si>
  <si>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</si>
  <si>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</si>
  <si>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</si>
  <si>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</si>
  <si>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</si>
  <si>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</si>
  <si>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</si>
  <si>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</si>
  <si>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</si>
  <si>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</si>
  <si>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</si>
  <si>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</si>
  <si>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</si>
  <si>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</si>
  <si>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</si>
  <si>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</si>
  <si>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</si>
  <si>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</si>
  <si>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</si>
  <si>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</si>
  <si>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</si>
  <si>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</si>
  <si>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</si>
  <si>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</si>
  <si>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</si>
  <si>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</si>
  <si>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</si>
  <si>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</si>
  <si>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</si>
  <si>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</si>
  <si>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</si>
  <si>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</si>
  <si>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</si>
  <si>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</si>
  <si>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</si>
  <si>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</si>
  <si>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</si>
  <si>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</si>
  <si>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</si>
  <si>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</si>
  <si>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</si>
  <si>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</si>
  <si>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</si>
  <si>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</si>
  <si>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</si>
  <si>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</si>
  <si>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</si>
  <si>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</si>
  <si>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</si>
  <si>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</si>
  <si>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</si>
  <si>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</si>
  <si>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</si>
  <si>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</si>
  <si>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</si>
  <si>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</si>
  <si>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</si>
  <si>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</si>
  <si>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</si>
  <si>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</si>
  <si>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</si>
  <si>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</si>
  <si>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</si>
  <si>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</si>
  <si>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</si>
  <si>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</si>
  <si>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</si>
  <si>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</si>
  <si>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</si>
  <si>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</si>
  <si>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</si>
  <si>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</si>
  <si>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</si>
  <si>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</si>
  <si>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</si>
  <si>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</si>
  <si>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</si>
  <si>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</si>
  <si>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</si>
  <si>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</si>
  <si>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</si>
  <si>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</si>
  <si>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</si>
  <si>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</si>
  <si>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</si>
  <si>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</si>
  <si>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</si>
  <si>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</si>
  <si>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</si>
  <si>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</si>
  <si>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</si>
  <si>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</si>
  <si>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</si>
  <si>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</si>
  <si>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</si>
  <si>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</si>
  <si>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</si>
  <si>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</si>
  <si>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</si>
  <si>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</si>
  <si>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</si>
  <si>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</si>
  <si>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</si>
  <si>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</si>
  <si>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</si>
  <si>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</si>
  <si>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</si>
  <si>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</si>
  <si>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</si>
  <si>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</si>
  <si>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</si>
  <si>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</si>
  <si>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</si>
  <si>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</si>
  <si>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</si>
  <si>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</si>
  <si>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</si>
  <si>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</si>
  <si>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</si>
  <si>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</si>
  <si>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</si>
  <si>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</si>
  <si>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</si>
  <si>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</si>
  <si>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</si>
  <si>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</si>
  <si>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</si>
  <si>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</si>
  <si>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</si>
  <si>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</si>
  <si>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</si>
  <si>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</si>
  <si>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</si>
  <si>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</si>
  <si>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</si>
  <si>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</si>
  <si>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</si>
  <si>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</si>
  <si>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</si>
  <si>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</si>
  <si>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</si>
  <si>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</si>
  <si>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</si>
  <si>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</si>
  <si>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</si>
  <si>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</si>
  <si>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</si>
  <si>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</si>
  <si>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</si>
  <si>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</si>
  <si>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</si>
  <si>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</si>
  <si>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</si>
  <si>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</si>
  <si>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</si>
  <si>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</si>
  <si>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</si>
  <si>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</si>
  <si>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</si>
  <si>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</si>
  <si>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</si>
  <si>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</si>
  <si>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</si>
  <si>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</si>
  <si>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</si>
  <si>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</si>
  <si>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</si>
  <si>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</si>
  <si>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</si>
  <si>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</si>
  <si>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</si>
  <si>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</si>
  <si>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</si>
  <si>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</si>
  <si>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</si>
  <si>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</si>
  <si>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</si>
  <si>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</si>
  <si>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</si>
  <si>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</si>
  <si>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</si>
  <si>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</si>
  <si>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</si>
  <si>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</si>
  <si>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</si>
  <si>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</si>
  <si>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</si>
  <si>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</si>
  <si>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</si>
  <si>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</si>
  <si>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</si>
  <si>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</si>
  <si>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</si>
  <si>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</si>
  <si>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</si>
  <si>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</si>
  <si>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</si>
  <si>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</si>
  <si>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</si>
  <si>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</si>
  <si>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</si>
  <si>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</si>
  <si>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</si>
  <si>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</si>
  <si>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</si>
  <si>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</si>
  <si>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</si>
  <si>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</si>
  <si>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</si>
  <si>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</si>
  <si>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</si>
  <si>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</si>
  <si>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</si>
  <si>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</si>
  <si>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</si>
  <si>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</si>
  <si>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</si>
  <si>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</si>
  <si>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</si>
  <si>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</si>
  <si>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</si>
  <si>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</si>
  <si>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</si>
  <si>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</si>
  <si>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</si>
  <si>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</si>
  <si>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</si>
  <si>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</si>
  <si>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</si>
  <si>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</si>
  <si>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</si>
  <si>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</si>
  <si>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</si>
  <si>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</si>
  <si>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</si>
  <si>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</si>
  <si>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</si>
  <si>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</si>
  <si>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</si>
  <si>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</si>
  <si>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</si>
  <si>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</si>
  <si>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</si>
  <si>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</si>
  <si>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</si>
  <si>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</si>
  <si>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</si>
  <si>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</si>
  <si>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</si>
  <si>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</si>
  <si>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</si>
  <si>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</si>
  <si>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</si>
  <si>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</si>
  <si>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</si>
  <si>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</si>
  <si>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</si>
  <si>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</si>
  <si>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</si>
  <si>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</si>
  <si>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</si>
  <si>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</si>
  <si>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</si>
  <si>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</si>
  <si>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</si>
  <si>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</si>
  <si>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</si>
  <si>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</si>
  <si>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</si>
  <si>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</si>
  <si>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</si>
  <si>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</si>
  <si>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</si>
  <si>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</si>
  <si>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</si>
  <si>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</si>
  <si>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</si>
  <si>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</si>
  <si>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</si>
  <si>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</si>
  <si>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</si>
  <si>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</si>
  <si>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</si>
  <si>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</si>
  <si>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</si>
  <si>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</si>
  <si>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</si>
  <si>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</si>
  <si>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</si>
  <si>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</si>
  <si>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</si>
  <si>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</si>
  <si>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</si>
  <si>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</si>
  <si>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</si>
  <si>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</si>
  <si>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</si>
  <si>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</si>
  <si>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</si>
  <si>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</si>
  <si>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</si>
  <si>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</si>
  <si>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</si>
  <si>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</si>
  <si>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</si>
  <si>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</si>
  <si>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</si>
  <si>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</si>
  <si>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</si>
  <si>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</si>
  <si>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</si>
  <si>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</si>
  <si>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</si>
  <si>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</si>
  <si>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</si>
  <si>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</si>
  <si>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</si>
  <si>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</si>
  <si>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</si>
  <si>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</si>
  <si>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</si>
  <si>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</si>
  <si>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</si>
  <si>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</si>
  <si>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</si>
  <si>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</si>
  <si>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</si>
  <si>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</si>
  <si>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</si>
  <si>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</si>
  <si>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</si>
  <si>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</si>
  <si>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</si>
  <si>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</si>
  <si>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</si>
  <si>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</si>
  <si>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</si>
  <si>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</si>
  <si>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</si>
  <si>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</si>
  <si>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</si>
  <si>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</si>
  <si>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</si>
  <si>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</si>
  <si>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</si>
  <si>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</si>
  <si>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</si>
  <si>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</si>
  <si>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</si>
  <si>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</si>
  <si>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</si>
  <si>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</si>
  <si>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</si>
  <si>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</si>
  <si>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</si>
  <si>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</si>
  <si>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</si>
  <si>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</si>
  <si>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</si>
  <si>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</si>
  <si>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</si>
  <si>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</si>
  <si>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</si>
  <si>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</si>
  <si>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</si>
  <si>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</si>
  <si>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</si>
  <si>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</si>
  <si>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</si>
  <si>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</si>
  <si>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</si>
  <si>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</si>
  <si>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</si>
  <si>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</si>
  <si>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</si>
  <si>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</si>
  <si>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</si>
  <si>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</si>
  <si>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</si>
  <si>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</si>
  <si>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</si>
  <si>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</si>
  <si>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</si>
  <si>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</si>
  <si>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</si>
  <si>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</si>
  <si>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</si>
  <si>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</si>
  <si>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</si>
  <si>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</si>
  <si>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</si>
  <si>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</si>
  <si>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</si>
  <si>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</si>
  <si>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</si>
  <si>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</si>
  <si>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</si>
  <si>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</si>
  <si>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</si>
  <si>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</si>
  <si>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</si>
  <si>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</si>
  <si>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</si>
  <si>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</si>
  <si>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</si>
  <si>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</si>
  <si>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</si>
  <si>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</si>
  <si>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</si>
  <si>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</si>
  <si>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</si>
  <si>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</si>
  <si>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</si>
  <si>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</si>
  <si>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</si>
  <si>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</si>
  <si>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</si>
  <si>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</si>
  <si>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</si>
  <si>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</si>
  <si>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</si>
  <si>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</si>
  <si>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</si>
  <si>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</si>
  <si>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</si>
  <si>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</si>
  <si>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</si>
  <si>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</si>
  <si>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</si>
  <si>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</si>
  <si>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</si>
  <si>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</si>
  <si>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</si>
  <si>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</si>
  <si>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</si>
  <si>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</si>
  <si>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</si>
  <si>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</si>
  <si>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</si>
  <si>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</si>
  <si>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</si>
  <si>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</si>
  <si>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</si>
  <si>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</si>
  <si>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</si>
  <si>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</si>
  <si>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</si>
  <si>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</si>
  <si>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</si>
  <si>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</si>
  <si>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</si>
  <si>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</si>
  <si>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</si>
  <si>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</si>
  <si>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</si>
  <si>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</si>
  <si>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</si>
  <si>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</si>
  <si>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</si>
  <si>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</si>
  <si>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</si>
  <si>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</si>
  <si>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</si>
  <si>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</si>
  <si>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</si>
  <si>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</si>
  <si>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</si>
  <si>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</si>
  <si>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</si>
  <si>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</si>
  <si>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</si>
  <si>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</si>
  <si>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</si>
  <si>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</si>
  <si>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</si>
  <si>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</si>
  <si>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</si>
  <si>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</si>
  <si>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</si>
  <si>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</si>
  <si>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</si>
  <si>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</si>
  <si>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</si>
  <si>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</si>
  <si>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</si>
  <si>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</si>
  <si>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</si>
  <si>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</si>
  <si>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</si>
  <si>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</si>
  <si>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</si>
  <si>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</si>
  <si>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</si>
  <si>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</si>
  <si>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</si>
  <si>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</si>
  <si>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</si>
  <si>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</si>
  <si>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</si>
  <si>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</si>
  <si>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</si>
  <si>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</si>
  <si>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</si>
  <si>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</si>
  <si>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</si>
  <si>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</si>
  <si>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</si>
  <si>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</si>
  <si>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</si>
  <si>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</si>
  <si>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</si>
  <si>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</si>
  <si>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</si>
  <si>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</si>
  <si>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</si>
  <si>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</si>
  <si>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</si>
  <si>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</si>
  <si>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</si>
  <si>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</si>
  <si>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</si>
  <si>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</si>
  <si>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</si>
  <si>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</si>
  <si>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</si>
  <si>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</si>
  <si>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</si>
  <si>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</si>
  <si>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</si>
  <si>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</si>
  <si>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</si>
  <si>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</si>
  <si>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</si>
  <si>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</si>
  <si>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</si>
  <si>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</si>
  <si>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</si>
  <si>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</si>
  <si>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</si>
  <si>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</si>
  <si>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</si>
  <si>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</si>
  <si>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</si>
  <si>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</si>
  <si>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</si>
  <si>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</si>
  <si>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</si>
  <si>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</si>
  <si>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</si>
  <si>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</si>
  <si>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</si>
  <si>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</si>
  <si>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</si>
  <si>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</si>
  <si>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</si>
  <si>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</si>
  <si>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</si>
  <si>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</si>
  <si>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</si>
  <si>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</si>
  <si>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</si>
  <si>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</si>
  <si>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</si>
  <si>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</si>
  <si>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</si>
  <si>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</si>
  <si>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</si>
  <si>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</si>
  <si>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</si>
  <si>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</si>
  <si>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</si>
  <si>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</si>
  <si>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</si>
  <si>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</si>
  <si>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</si>
  <si>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</si>
  <si>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</si>
  <si>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</si>
  <si>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</si>
  <si>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</si>
  <si>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</si>
  <si>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</si>
  <si>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</si>
  <si>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</si>
  <si>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</si>
  <si>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</si>
  <si>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</si>
  <si>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</si>
  <si>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</si>
  <si>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</si>
  <si>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</si>
  <si>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</si>
  <si>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</si>
  <si>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</si>
  <si>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</si>
  <si>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</si>
  <si>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</si>
  <si>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</si>
  <si>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</si>
  <si>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</si>
  <si>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</si>
  <si>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</si>
  <si>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</si>
  <si>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</si>
  <si>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</si>
  <si>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</si>
  <si>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</si>
  <si>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</si>
  <si>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</si>
  <si>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</si>
  <si>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</si>
  <si>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</si>
  <si>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</si>
  <si>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</si>
  <si>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</si>
  <si>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</si>
  <si>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</si>
  <si>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</si>
  <si>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</si>
  <si>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</si>
  <si>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</si>
  <si>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</si>
  <si>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</si>
  <si>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</si>
  <si>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</si>
  <si>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</si>
  <si>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</si>
  <si>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</si>
  <si>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</si>
  <si>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</si>
  <si>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</si>
  <si>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</si>
  <si>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</si>
  <si>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</si>
  <si>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</si>
  <si>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</si>
  <si>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</si>
  <si>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</si>
  <si>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</si>
  <si>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</si>
  <si>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</si>
  <si>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</si>
  <si>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</si>
  <si>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</si>
  <si>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</si>
  <si>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</si>
  <si>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</si>
  <si>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</si>
  <si>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</si>
  <si>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</si>
  <si>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</si>
  <si>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</si>
  <si>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</si>
  <si>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</si>
  <si>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</si>
  <si>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</si>
  <si>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</si>
  <si>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</si>
  <si>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</si>
  <si>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</si>
  <si>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</si>
  <si>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</si>
  <si>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</si>
  <si>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</si>
  <si>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</si>
  <si>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</si>
  <si>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</si>
  <si>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</si>
  <si>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</si>
  <si>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</si>
  <si>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</si>
  <si>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</si>
  <si>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</si>
  <si>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</si>
  <si>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</si>
  <si>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</si>
  <si>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</si>
  <si>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</si>
  <si>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</si>
  <si>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</si>
  <si>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</si>
  <si>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</si>
  <si>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</si>
  <si>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</si>
  <si>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</si>
  <si>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</si>
  <si>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</si>
  <si>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</si>
  <si>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</si>
  <si>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</si>
  <si>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</si>
  <si>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</si>
  <si>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</si>
  <si>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</si>
  <si>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</si>
  <si>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</si>
  <si>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</si>
  <si>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</si>
  <si>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</si>
  <si>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</si>
  <si>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</si>
  <si>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</si>
  <si>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</si>
  <si>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</si>
  <si>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</si>
  <si>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</si>
  <si>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</si>
  <si>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</si>
  <si>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</si>
  <si>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</si>
  <si>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</si>
  <si>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</si>
  <si>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</si>
  <si>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</si>
  <si>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</si>
  <si>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</si>
  <si>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</si>
  <si>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</si>
  <si>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</si>
  <si>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</si>
  <si>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</si>
  <si>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</si>
  <si>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</si>
  <si>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</si>
  <si>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</si>
  <si>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</si>
  <si>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</si>
  <si>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</si>
  <si>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</si>
  <si>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</si>
  <si>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</si>
  <si>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</si>
  <si>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</si>
  <si>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</si>
  <si>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</si>
  <si>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</si>
  <si>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</si>
  <si>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</si>
  <si>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</si>
  <si>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</si>
  <si>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</si>
  <si>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</si>
  <si>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</si>
  <si>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</si>
  <si>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</si>
  <si>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</si>
  <si>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</si>
  <si>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</si>
  <si>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</si>
  <si>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</si>
  <si>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</si>
  <si>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</si>
  <si>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</si>
  <si>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</si>
  <si>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</si>
  <si>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</si>
  <si>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</si>
  <si>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</si>
  <si>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</si>
  <si>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</si>
  <si>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</si>
  <si>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</si>
  <si>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</si>
  <si>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</si>
  <si>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</si>
  <si>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</si>
  <si>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</si>
  <si>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</si>
  <si>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</si>
  <si>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</si>
  <si>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</si>
  <si>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</si>
  <si>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</si>
  <si>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</si>
  <si>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</si>
  <si>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</si>
  <si>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</si>
  <si>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</si>
  <si>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</si>
  <si>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</si>
  <si>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</si>
  <si>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</si>
  <si>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</si>
  <si>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</si>
  <si>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</si>
  <si>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</si>
  <si>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</si>
  <si>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</si>
  <si>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</si>
  <si>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</si>
  <si>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</si>
  <si>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</si>
  <si>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</si>
  <si>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</si>
  <si>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</si>
  <si>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</si>
  <si>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</si>
  <si>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</si>
  <si>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</si>
  <si>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</si>
  <si>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</si>
  <si>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</si>
  <si>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</si>
  <si>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</si>
  <si>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</si>
  <si>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</si>
  <si>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</si>
  <si>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</si>
  <si>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</si>
  <si>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</si>
  <si>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</si>
  <si>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</si>
  <si>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</si>
  <si>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</si>
  <si>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</si>
  <si>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</si>
  <si>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</si>
  <si>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</si>
  <si>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</si>
  <si>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</si>
  <si>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</si>
  <si>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</si>
  <si>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</si>
  <si>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</si>
  <si>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</si>
  <si>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</si>
  <si>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</si>
  <si>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</si>
  <si>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</si>
  <si>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</si>
  <si>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</si>
  <si>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</si>
  <si>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</si>
  <si>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</si>
  <si>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</si>
  <si>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</si>
  <si>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</si>
  <si>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</si>
  <si>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</si>
  <si>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</si>
  <si>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</si>
  <si>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</si>
  <si>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</si>
  <si>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</si>
  <si>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</si>
  <si>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</si>
  <si>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</si>
  <si>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</si>
  <si>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</si>
  <si>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</si>
  <si>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</si>
  <si>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</si>
  <si>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</si>
  <si>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</si>
  <si>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</si>
  <si>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</si>
  <si>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</si>
  <si>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</si>
  <si>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</si>
  <si>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</si>
  <si>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</si>
  <si>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</si>
  <si>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</si>
  <si>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</si>
  <si>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</si>
  <si>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</si>
  <si>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</si>
  <si>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</si>
  <si>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</si>
  <si>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</si>
  <si>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</si>
  <si>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</si>
  <si>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</si>
  <si>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</si>
  <si>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</si>
  <si>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</si>
  <si>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</si>
  <si>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</si>
  <si>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</si>
  <si>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</si>
  <si>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</si>
  <si>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</si>
  <si>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</si>
  <si>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</si>
  <si>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</si>
  <si>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</si>
  <si>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</si>
  <si>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</si>
  <si>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</si>
  <si>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</si>
  <si>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</si>
  <si>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</si>
  <si>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</si>
  <si>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</si>
  <si>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</si>
  <si>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</si>
  <si>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</si>
  <si>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</si>
  <si>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</si>
  <si>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</si>
  <si>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</si>
  <si>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</si>
  <si>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</si>
  <si>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</si>
  <si>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</si>
  <si>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</si>
  <si>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</si>
  <si>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</si>
  <si>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</si>
  <si>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</si>
  <si>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</si>
  <si>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</si>
  <si>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</si>
  <si>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</si>
  <si>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</si>
  <si>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</si>
  <si>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</si>
  <si>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</si>
  <si>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</si>
  <si>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</si>
  <si>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</si>
  <si>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</si>
  <si>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</si>
  <si>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</si>
  <si>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</si>
  <si>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</si>
  <si>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</si>
  <si>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</si>
  <si>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</si>
  <si>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</si>
  <si>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</si>
  <si>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</si>
  <si>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</si>
  <si>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</si>
  <si>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</si>
  <si>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</si>
  <si>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</si>
  <si>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</si>
  <si>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</si>
  <si>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</si>
  <si>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</si>
  <si>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</si>
  <si>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</si>
  <si>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</si>
  <si>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</si>
  <si>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</si>
  <si>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</si>
  <si>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</si>
  <si>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</si>
  <si>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</si>
  <si>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</si>
  <si>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</si>
  <si>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</si>
  <si>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</si>
  <si>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</si>
  <si>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</si>
  <si>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</si>
  <si>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</si>
  <si>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</si>
  <si>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</si>
  <si>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</si>
  <si>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</si>
  <si>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</si>
  <si>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</si>
  <si>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</si>
  <si>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</si>
  <si>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</si>
  <si>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</si>
  <si>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</si>
  <si>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</si>
  <si>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</si>
  <si>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</si>
  <si>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</si>
  <si>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</si>
  <si>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</si>
  <si>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</si>
  <si>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</si>
  <si>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</si>
  <si>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</si>
  <si>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</si>
  <si>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</si>
  <si>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</si>
  <si>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</si>
  <si>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</si>
  <si>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</si>
  <si>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</si>
  <si>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</si>
  <si>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</si>
  <si>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</si>
  <si>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</si>
  <si>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</si>
  <si>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</si>
  <si>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</si>
  <si>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</si>
  <si>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</si>
  <si>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</si>
  <si>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</si>
  <si>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</si>
  <si>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</si>
  <si>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</si>
  <si>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</si>
  <si>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</si>
  <si>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</si>
  <si>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</si>
  <si>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</si>
  <si>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</si>
  <si>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</si>
  <si>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</si>
  <si>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</si>
  <si>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</si>
  <si>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</si>
  <si>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</si>
  <si>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</si>
  <si>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</si>
  <si>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</si>
  <si>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</si>
  <si>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</si>
  <si>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</si>
  <si>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</si>
  <si>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</si>
  <si>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</si>
  <si>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</si>
  <si>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</si>
  <si>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</si>
  <si>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</si>
  <si>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</si>
  <si>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</si>
  <si>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</si>
  <si>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</si>
  <si>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</si>
  <si>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</si>
  <si>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</si>
  <si>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</si>
  <si>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</si>
  <si>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</si>
  <si>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</si>
  <si>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</si>
  <si>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</si>
  <si>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</si>
  <si>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</si>
  <si>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</si>
  <si>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</si>
  <si>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</si>
  <si>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</si>
  <si>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</si>
  <si>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</si>
  <si>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</si>
  <si>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</si>
  <si>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</si>
  <si>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</si>
  <si>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</si>
  <si>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</si>
  <si>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</si>
  <si>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</si>
  <si>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</si>
  <si>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</si>
  <si>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</si>
  <si>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</si>
  <si>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</si>
  <si>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</si>
  <si>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</si>
  <si>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</si>
  <si>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</si>
  <si>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</si>
  <si>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</si>
  <si>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</si>
  <si>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</si>
  <si>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</si>
  <si>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</si>
  <si>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</si>
  <si>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</si>
  <si>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</si>
  <si>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</si>
  <si>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</si>
  <si>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</si>
  <si>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</si>
  <si>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</si>
  <si>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</si>
  <si>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</si>
  <si>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</si>
  <si>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</si>
  <si>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</si>
  <si>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</si>
  <si>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</si>
  <si>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</si>
  <si>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</si>
  <si>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</si>
  <si>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</si>
  <si>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</si>
  <si>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</si>
  <si>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</si>
  <si>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</si>
  <si>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</si>
  <si>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</si>
  <si>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</si>
  <si>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</si>
  <si>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</si>
  <si>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</si>
  <si>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</si>
  <si>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</si>
  <si>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</si>
  <si>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</si>
  <si>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</si>
  <si>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</si>
  <si>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</si>
  <si>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</si>
  <si>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</si>
  <si>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</si>
  <si>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</si>
  <si>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</si>
  <si>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</si>
  <si>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</si>
  <si>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</si>
  <si>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</si>
  <si>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</si>
  <si>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</si>
  <si>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</si>
  <si>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</si>
  <si>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</si>
  <si>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</si>
  <si>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</si>
  <si>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</si>
  <si>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</si>
  <si>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</si>
  <si>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</si>
  <si>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</si>
  <si>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</si>
  <si>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</si>
  <si>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</si>
  <si>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</si>
  <si>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</si>
  <si>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</si>
  <si>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</si>
  <si>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</si>
  <si>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</si>
  <si>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</si>
  <si>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</si>
  <si>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</si>
  <si>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</si>
  <si>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</si>
  <si>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</si>
  <si>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</si>
  <si>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</si>
  <si>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</si>
  <si>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</si>
  <si>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</si>
  <si>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</si>
  <si>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</si>
  <si>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</si>
  <si>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</si>
  <si>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</si>
  <si>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</si>
  <si>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</si>
  <si>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</si>
  <si>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</si>
  <si>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</si>
  <si>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</si>
  <si>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</si>
  <si>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</si>
  <si>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</si>
  <si>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</si>
  <si>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</si>
  <si>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</si>
  <si>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</si>
  <si>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</si>
  <si>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</si>
  <si>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</si>
  <si>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</si>
  <si>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</si>
  <si>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</si>
  <si>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</si>
  <si>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</si>
  <si>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</si>
  <si>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</si>
  <si>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</si>
  <si>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</si>
  <si>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</si>
  <si>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</si>
  <si>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</si>
  <si>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</si>
  <si>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</si>
  <si>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</si>
  <si>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</si>
  <si>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</si>
  <si>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</si>
  <si>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</si>
  <si>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</si>
  <si>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</si>
  <si>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</si>
  <si>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</si>
  <si>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</si>
  <si>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</si>
  <si>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</si>
  <si>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</si>
  <si>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</si>
  <si>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</si>
  <si>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</si>
  <si>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</si>
  <si>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</si>
  <si>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</si>
  <si>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</si>
  <si>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</si>
  <si>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</si>
  <si>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</si>
  <si>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</si>
  <si>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</si>
  <si>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</si>
  <si>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</si>
  <si>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</si>
  <si>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</si>
  <si>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</si>
  <si>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</si>
  <si>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</si>
  <si>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</si>
  <si>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</si>
  <si>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</si>
  <si>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</si>
  <si>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</si>
  <si>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</si>
  <si>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</si>
  <si>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</si>
  <si>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</si>
  <si>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</si>
  <si>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</si>
  <si>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</si>
  <si>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</si>
  <si>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</si>
  <si>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</si>
  <si>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</si>
  <si>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</si>
  <si>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</si>
  <si>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</si>
  <si>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</si>
  <si>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</si>
  <si>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</si>
  <si>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</si>
  <si>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</si>
  <si>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</si>
  <si>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</si>
  <si>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</si>
  <si>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</si>
  <si>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</si>
  <si>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</si>
  <si>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</si>
  <si>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</si>
  <si>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</si>
  <si>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</si>
  <si>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</si>
  <si>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</si>
  <si>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</si>
  <si>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</si>
  <si>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</si>
  <si>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</si>
  <si>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</si>
  <si>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</si>
  <si>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</si>
  <si>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</si>
  <si>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</si>
  <si>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</si>
  <si>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</si>
  <si>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</si>
  <si>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</si>
  <si>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</si>
  <si>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</si>
  <si>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</si>
  <si>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</si>
  <si>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</si>
  <si>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</si>
  <si>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</si>
  <si>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</si>
  <si>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</si>
  <si>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</si>
  <si>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</si>
  <si>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</si>
  <si>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</si>
  <si>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</si>
  <si>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</si>
  <si>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</si>
  <si>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</si>
  <si>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</si>
  <si>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</si>
  <si>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</si>
  <si>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</si>
  <si>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</si>
  <si>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</si>
  <si>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</si>
  <si>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</si>
  <si>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</si>
  <si>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</si>
  <si>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</si>
  <si>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</si>
  <si>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</si>
  <si>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</si>
  <si>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</si>
  <si>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</si>
  <si>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</si>
  <si>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</si>
  <si>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</si>
  <si>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</si>
  <si>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</si>
  <si>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</si>
  <si>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</si>
  <si>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</si>
  <si>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</si>
  <si>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</si>
  <si>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</si>
  <si>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</si>
  <si>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</si>
  <si>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</si>
  <si>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</si>
  <si>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</si>
  <si>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</si>
  <si>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</si>
  <si>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</si>
  <si>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</si>
  <si>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</si>
  <si>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</si>
  <si>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</si>
  <si>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</si>
  <si>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</si>
  <si>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</si>
  <si>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</si>
  <si>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</si>
  <si>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</si>
  <si>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</si>
  <si>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</si>
  <si>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</si>
  <si>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</si>
  <si>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</si>
  <si>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</si>
  <si>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</si>
  <si>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</si>
  <si>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</si>
  <si>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</si>
  <si>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</si>
  <si>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</si>
  <si>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</si>
  <si>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</si>
  <si>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</si>
  <si>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</si>
  <si>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</si>
  <si>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</si>
  <si>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</si>
  <si>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</si>
  <si>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</si>
  <si>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</si>
  <si>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</si>
  <si>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</si>
  <si>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</si>
  <si>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</si>
  <si>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</si>
  <si>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</si>
  <si>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</si>
  <si>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</si>
  <si>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</si>
  <si>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</si>
  <si>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</si>
  <si>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</si>
  <si>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</si>
  <si>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</si>
  <si>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</si>
  <si>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</si>
  <si>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</si>
  <si>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</si>
  <si>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</si>
  <si>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</si>
  <si>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</si>
  <si>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</si>
  <si>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</si>
  <si>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</si>
  <si>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</si>
  <si>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</si>
  <si>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</si>
  <si>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</si>
  <si>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</si>
  <si>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</si>
  <si>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</si>
  <si>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</si>
  <si>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</si>
  <si>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</si>
  <si>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</si>
  <si>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</si>
  <si>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</si>
  <si>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</si>
  <si>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</si>
  <si>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</si>
  <si>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</si>
  <si>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</si>
  <si>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</si>
  <si>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</si>
  <si>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</si>
  <si>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</si>
  <si>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</si>
  <si>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</si>
  <si>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</si>
  <si>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</si>
  <si>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</si>
  <si>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</si>
  <si>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</si>
  <si>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</si>
  <si>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</si>
  <si>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</si>
  <si>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</si>
  <si>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</si>
  <si>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</si>
  <si>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</si>
  <si>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</si>
  <si>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</si>
  <si>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</si>
  <si>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</si>
  <si>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</si>
  <si>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</si>
  <si>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</si>
  <si>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</si>
  <si>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</si>
  <si>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</si>
  <si>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</si>
  <si>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</si>
  <si>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</si>
  <si>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</si>
  <si>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</si>
  <si>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</si>
  <si>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</si>
  <si>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</si>
  <si>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</si>
  <si>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</si>
  <si>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</si>
  <si>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</si>
  <si>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</si>
  <si>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</si>
  <si>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</si>
  <si>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</si>
  <si>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</si>
  <si>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</si>
  <si>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</si>
  <si>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</si>
  <si>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</si>
  <si>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</si>
  <si>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</si>
  <si>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</si>
  <si>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</si>
  <si>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</si>
  <si>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</si>
  <si>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</si>
  <si>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</si>
  <si>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</si>
  <si>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</si>
  <si>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</si>
  <si>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</si>
  <si>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</si>
  <si>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</si>
  <si>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</si>
  <si>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</si>
  <si>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</si>
  <si>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</si>
  <si>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</si>
  <si>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</si>
  <si>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</si>
  <si>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</si>
  <si>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</si>
  <si>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</si>
  <si>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</si>
  <si>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</si>
  <si>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</si>
  <si>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</si>
  <si>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</si>
  <si>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</si>
  <si>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</si>
  <si>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</si>
  <si>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</si>
  <si>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</si>
  <si>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</si>
  <si>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</si>
  <si>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</si>
  <si>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</si>
  <si>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</si>
  <si>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</si>
  <si>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</si>
  <si>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</si>
  <si>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</si>
  <si>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</si>
  <si>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</si>
  <si>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</si>
  <si>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</si>
  <si>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</si>
  <si>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</si>
  <si>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</si>
  <si>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</si>
  <si>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</si>
  <si>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</si>
  <si>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</si>
  <si>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</si>
  <si>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</si>
  <si>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</si>
  <si>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</si>
  <si>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</si>
  <si>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</si>
  <si>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</si>
  <si>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</si>
  <si>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</si>
  <si>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</si>
  <si>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</si>
  <si>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</si>
  <si>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</si>
  <si>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</si>
  <si>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</si>
  <si>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</si>
  <si>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</si>
  <si>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</si>
  <si>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</si>
  <si>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</si>
  <si>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</si>
  <si>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</si>
  <si>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</si>
  <si>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</si>
  <si>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</si>
  <si>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</si>
  <si>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</si>
  <si>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</si>
  <si>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</si>
  <si>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</si>
  <si>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</si>
  <si>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</si>
  <si>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</si>
  <si>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</si>
  <si>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</si>
  <si>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</si>
  <si>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</si>
  <si>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</si>
  <si>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</si>
  <si>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</si>
  <si>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</si>
  <si>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</si>
  <si>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</si>
  <si>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</si>
  <si>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</si>
  <si>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</si>
  <si>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</si>
  <si>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</si>
  <si>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</si>
  <si>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</si>
  <si>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</si>
  <si>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</si>
  <si>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</si>
  <si>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</si>
  <si>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</si>
  <si>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</si>
  <si>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</si>
  <si>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</si>
  <si>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</si>
  <si>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</si>
  <si>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</si>
  <si>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</si>
  <si>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</si>
  <si>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</si>
  <si>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</si>
  <si>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</si>
  <si>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</si>
  <si>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</si>
  <si>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</si>
  <si>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</si>
  <si>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</si>
  <si>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</si>
  <si>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</si>
  <si>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</si>
  <si>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</si>
  <si>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</si>
  <si>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</si>
  <si>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</si>
  <si>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</si>
  <si>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</si>
  <si>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</si>
  <si>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</si>
  <si>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</si>
  <si>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</si>
  <si>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</si>
  <si>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</si>
  <si>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</si>
  <si>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</si>
  <si>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</si>
  <si>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</si>
  <si>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</si>
  <si>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</si>
  <si>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</si>
  <si>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</si>
  <si>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</si>
  <si>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</si>
  <si>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</si>
  <si>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</si>
  <si>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</si>
  <si>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</si>
  <si>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</si>
  <si>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</si>
  <si>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</si>
  <si>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</si>
  <si>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</si>
  <si>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</si>
  <si>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</si>
  <si>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</si>
  <si>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</si>
  <si>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</si>
  <si>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</si>
  <si>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</si>
  <si>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</si>
  <si>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</si>
  <si>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</si>
  <si>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</si>
  <si>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</si>
  <si>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</si>
  <si>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</si>
  <si>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</si>
  <si>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</si>
  <si>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</si>
  <si>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</si>
  <si>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</si>
  <si>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</si>
  <si>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</si>
  <si>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</si>
  <si>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</si>
  <si>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</si>
  <si>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</si>
  <si>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</si>
  <si>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</si>
  <si>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</si>
  <si>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</si>
  <si>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</si>
  <si>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</si>
  <si>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</si>
  <si>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</si>
  <si>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</si>
  <si>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</si>
  <si>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</si>
  <si>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</si>
  <si>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</si>
  <si>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</si>
  <si>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</si>
  <si>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</si>
  <si>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</si>
  <si>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</si>
  <si>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</si>
  <si>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</si>
  <si>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</si>
  <si>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</si>
  <si>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</si>
  <si>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</si>
  <si>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</si>
  <si>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</si>
  <si>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</si>
  <si>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</si>
  <si>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</si>
  <si>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</si>
  <si>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</si>
  <si>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</si>
  <si>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</si>
  <si>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</si>
  <si>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</si>
  <si>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</si>
  <si>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</si>
  <si>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</si>
  <si>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</si>
  <si>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</si>
  <si>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</si>
  <si>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</si>
  <si>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</si>
  <si>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</si>
  <si>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</si>
  <si>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</si>
  <si>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</si>
  <si>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</si>
  <si>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</si>
  <si>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</si>
  <si>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</si>
  <si>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</si>
  <si>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</si>
  <si>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</si>
  <si>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</si>
  <si>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</si>
  <si>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</si>
  <si>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</si>
  <si>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</si>
  <si>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</si>
  <si>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</si>
  <si>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</si>
  <si>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</si>
  <si>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</si>
  <si>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</si>
  <si>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</si>
  <si>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</si>
  <si>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</si>
  <si>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</si>
  <si>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</si>
  <si>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</si>
  <si>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</si>
  <si>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</si>
  <si>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</si>
  <si>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</si>
  <si>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</si>
  <si>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</si>
  <si>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</si>
  <si>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</si>
  <si>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</si>
  <si>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</si>
  <si>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</si>
  <si>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</si>
  <si>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</si>
  <si>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</si>
  <si>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</si>
  <si>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</si>
  <si>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</si>
  <si>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</si>
  <si>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</si>
  <si>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</si>
  <si>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</si>
  <si>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</si>
  <si>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</si>
  <si>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</si>
  <si>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</si>
  <si>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</si>
  <si>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</si>
  <si>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</si>
  <si>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</si>
  <si>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</si>
  <si>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</si>
  <si>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</si>
  <si>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</si>
  <si>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</si>
  <si>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</si>
  <si>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</si>
  <si>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</si>
  <si>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</si>
  <si>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</si>
  <si>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</si>
  <si>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</si>
  <si>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</si>
  <si>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</si>
  <si>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</si>
  <si>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</si>
  <si>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</si>
  <si>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</si>
  <si>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</si>
  <si>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</si>
  <si>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</si>
  <si>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</si>
  <si>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</si>
  <si>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</si>
  <si>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</si>
  <si>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</si>
  <si>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</si>
  <si>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</si>
  <si>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</si>
  <si>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</si>
  <si>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</si>
  <si>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</si>
  <si>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</si>
  <si>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</si>
  <si>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</si>
  <si>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</si>
  <si>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</si>
  <si>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</si>
  <si>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</si>
  <si>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</si>
  <si>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</si>
  <si>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</si>
  <si>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</si>
  <si>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</si>
  <si>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</si>
  <si>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</si>
  <si>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</si>
  <si>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</si>
  <si>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</si>
  <si>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</si>
  <si>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</si>
  <si>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</si>
  <si>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</si>
  <si>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</si>
  <si>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</si>
  <si>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</si>
  <si>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</si>
  <si>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</si>
  <si>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</si>
  <si>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</si>
  <si>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</si>
  <si>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</si>
  <si>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</si>
  <si>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</si>
  <si>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</si>
  <si>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</si>
  <si>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</si>
  <si>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</si>
  <si>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</si>
  <si>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</si>
  <si>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</si>
  <si>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</si>
  <si>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</si>
  <si>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</si>
  <si>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</si>
  <si>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</si>
  <si>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</si>
  <si>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</si>
  <si>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</si>
  <si>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</si>
  <si>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</si>
  <si>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</si>
  <si>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</si>
  <si>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</si>
  <si>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</si>
  <si>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</si>
  <si>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</si>
  <si>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</si>
  <si>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</si>
  <si>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</si>
  <si>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</si>
  <si>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</si>
  <si>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</si>
  <si>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</si>
  <si>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</si>
  <si>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</si>
  <si>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</si>
  <si>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</si>
  <si>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</si>
  <si>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</si>
  <si>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</si>
  <si>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</si>
  <si>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</si>
  <si>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</si>
  <si>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</si>
  <si>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</si>
  <si>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</si>
  <si>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</si>
  <si>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</si>
  <si>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</si>
  <si>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</si>
  <si>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</si>
  <si>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</si>
  <si>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</si>
  <si>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</si>
  <si>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</si>
  <si>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</si>
  <si>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</si>
  <si>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</si>
  <si>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</si>
  <si>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</si>
  <si>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</si>
  <si>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</si>
  <si>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</si>
  <si>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</si>
  <si>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</si>
  <si>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</si>
  <si>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</si>
  <si>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</si>
  <si>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</si>
  <si>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</si>
  <si>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</si>
  <si>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</si>
  <si>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</si>
  <si>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</si>
  <si>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</si>
  <si>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</si>
  <si>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</si>
  <si>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</si>
  <si>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</si>
  <si>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</si>
  <si>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</si>
  <si>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</si>
  <si>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</si>
  <si>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</si>
  <si>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</si>
  <si>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</si>
  <si>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</si>
  <si>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</si>
  <si>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</si>
  <si>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</si>
  <si>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</si>
  <si>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</si>
  <si>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</si>
  <si>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</si>
  <si>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</si>
  <si>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</si>
  <si>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</si>
  <si>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</si>
  <si>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</si>
  <si>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</si>
  <si>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</si>
  <si>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</si>
  <si>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</si>
  <si>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</si>
  <si>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</si>
  <si>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</si>
  <si>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</si>
  <si>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</si>
  <si>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</si>
  <si>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</si>
  <si>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</si>
  <si>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</si>
  <si>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</si>
  <si>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</si>
  <si>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</si>
  <si>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</si>
  <si>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</si>
  <si>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</si>
  <si>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</si>
  <si>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</si>
  <si>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</si>
  <si>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</si>
  <si>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</si>
  <si>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</si>
  <si>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</si>
  <si>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</si>
  <si>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</si>
  <si>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</si>
  <si>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</si>
  <si>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</si>
  <si>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</si>
  <si>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</si>
  <si>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</si>
  <si>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</si>
  <si>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</si>
  <si>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</si>
  <si>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</si>
  <si>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</si>
  <si>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</si>
  <si>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</si>
  <si>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</si>
  <si>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</si>
  <si>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</si>
  <si>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</si>
  <si>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</si>
  <si>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</si>
  <si>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</si>
  <si>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</si>
  <si>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</si>
  <si>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</si>
  <si>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</si>
  <si>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</si>
  <si>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</si>
  <si>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</si>
  <si>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</si>
  <si>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</si>
  <si>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</si>
  <si>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</si>
  <si>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</si>
  <si>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</si>
  <si>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</si>
  <si>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</si>
  <si>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</si>
  <si>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</si>
  <si>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</si>
  <si>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</si>
  <si>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</si>
  <si>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</si>
  <si>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</si>
  <si>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</si>
  <si>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</si>
  <si>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</si>
  <si>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</si>
  <si>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</si>
  <si>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</si>
  <si>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</si>
  <si>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</si>
  <si>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</si>
  <si>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</si>
  <si>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</si>
  <si>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</si>
  <si>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</si>
  <si>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</si>
  <si>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</si>
  <si>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</si>
  <si>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</si>
  <si>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</si>
  <si>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</si>
  <si>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</si>
  <si>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</si>
  <si>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</si>
  <si>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</si>
  <si>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</si>
  <si>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</si>
  <si>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</si>
  <si>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</si>
  <si>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</si>
  <si>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</si>
  <si>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</si>
  <si>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</si>
  <si>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</si>
  <si>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</si>
  <si>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</si>
  <si>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</si>
  <si>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</si>
  <si>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</si>
  <si>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</si>
  <si>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</si>
  <si>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</si>
  <si>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</si>
  <si>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</si>
  <si>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</si>
  <si>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</si>
  <si>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</si>
  <si>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</si>
  <si>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</si>
  <si>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</si>
  <si>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</si>
  <si>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</si>
  <si>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</si>
  <si>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</si>
  <si>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</si>
  <si>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</si>
  <si>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</si>
  <si>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</si>
  <si>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</si>
  <si>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</si>
  <si>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</si>
  <si>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</si>
  <si>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</si>
  <si>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</si>
  <si>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</si>
  <si>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</si>
  <si>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</si>
  <si>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</si>
  <si>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</si>
  <si>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</si>
  <si>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</si>
  <si>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</si>
  <si>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</si>
  <si>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</si>
  <si>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</si>
  <si>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</si>
  <si>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</si>
  <si>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</si>
  <si>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</si>
  <si>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</si>
  <si>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</si>
  <si>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</si>
  <si>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</si>
  <si>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</si>
  <si>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</si>
  <si>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</si>
  <si>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</si>
  <si>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</si>
  <si>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</si>
  <si>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</si>
  <si>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</si>
  <si>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</si>
  <si>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</si>
  <si>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</si>
  <si>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</si>
  <si>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</si>
  <si>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</si>
  <si>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</si>
  <si>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</si>
  <si>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</si>
  <si>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</si>
  <si>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</si>
  <si>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</si>
  <si>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</si>
  <si>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</si>
  <si>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</si>
  <si>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</si>
  <si>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</si>
  <si>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</si>
  <si>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</si>
  <si>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</si>
  <si>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</si>
  <si>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</si>
  <si>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</si>
  <si>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</si>
  <si>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</si>
  <si>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</si>
  <si>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</si>
  <si>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</si>
  <si>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</si>
  <si>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</si>
  <si>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</si>
  <si>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</si>
  <si>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</si>
  <si>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</si>
  <si>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</si>
  <si>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</si>
  <si>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</si>
  <si>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</si>
  <si>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</si>
  <si>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</si>
  <si>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</si>
  <si>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</si>
  <si>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</si>
  <si>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</si>
  <si>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</si>
  <si>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</si>
  <si>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</si>
  <si>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</si>
  <si>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</si>
  <si>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</si>
  <si>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</si>
  <si>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</si>
  <si>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</si>
  <si>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</si>
  <si>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</si>
  <si>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</si>
  <si>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</si>
  <si>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</si>
  <si>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</si>
  <si>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</si>
  <si>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</si>
  <si>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</si>
  <si>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</si>
  <si>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</si>
  <si>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</si>
  <si>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</si>
  <si>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</si>
  <si>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</si>
  <si>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</si>
  <si>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</si>
  <si>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</si>
  <si>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</si>
  <si>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</si>
  <si>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</si>
  <si>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</si>
  <si>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</si>
  <si>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</si>
  <si>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</si>
  <si>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</si>
  <si>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</si>
  <si>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</si>
  <si>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</si>
  <si>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</si>
  <si>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</si>
  <si>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</si>
  <si>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</si>
  <si>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</si>
  <si>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</si>
  <si>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</si>
  <si>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</si>
  <si>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</si>
  <si>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</si>
  <si>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</si>
  <si>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</si>
  <si>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</si>
  <si>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</si>
  <si>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</si>
  <si>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</si>
  <si>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</si>
  <si>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</si>
  <si>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</si>
  <si>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</si>
  <si>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</si>
  <si>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</si>
  <si>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</si>
  <si>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</si>
  <si>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</si>
  <si>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</si>
  <si>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</si>
  <si>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</si>
  <si>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</si>
  <si>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</si>
  <si>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</si>
  <si>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</si>
  <si>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</si>
  <si>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</si>
  <si>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</si>
  <si>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</si>
  <si>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</si>
  <si>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</si>
  <si>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</si>
  <si>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</si>
  <si>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</si>
  <si>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</si>
  <si>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</si>
  <si>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</si>
  <si>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</si>
  <si>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</si>
  <si>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</si>
  <si>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</si>
  <si>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</si>
  <si>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</si>
  <si>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</si>
  <si>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</si>
  <si>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</si>
  <si>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</si>
  <si>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</si>
  <si>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</si>
  <si>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</si>
  <si>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</si>
  <si>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</si>
  <si>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</si>
  <si>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</si>
  <si>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</si>
  <si>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</si>
  <si>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</si>
  <si>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</si>
  <si>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</si>
  <si>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</si>
  <si>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</si>
  <si>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</si>
  <si>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</si>
  <si>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</si>
  <si>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</si>
  <si>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</si>
  <si>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</si>
  <si>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</si>
  <si>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</si>
  <si>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</si>
  <si>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</si>
  <si>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</si>
  <si>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</si>
  <si>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</si>
  <si>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</si>
  <si>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</si>
  <si>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</si>
  <si>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</si>
  <si>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</si>
  <si>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</si>
  <si>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</si>
  <si>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</si>
  <si>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</si>
  <si>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</si>
  <si>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</si>
  <si>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</si>
  <si>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</si>
  <si>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</si>
  <si>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</si>
  <si>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</si>
  <si>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</si>
  <si>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</si>
  <si>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</si>
  <si>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</si>
  <si>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</si>
  <si>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</si>
  <si>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</si>
  <si>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</si>
  <si>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</si>
  <si>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</si>
  <si>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</si>
  <si>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</si>
  <si>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</si>
  <si>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</si>
  <si>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</si>
  <si>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</si>
  <si>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</si>
  <si>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</si>
  <si>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</si>
  <si>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</si>
  <si>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</si>
  <si>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</si>
  <si>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</si>
  <si>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</si>
  <si>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</si>
  <si>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</si>
  <si>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</si>
  <si>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</si>
  <si>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</si>
  <si>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</si>
  <si>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</si>
  <si>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</si>
  <si>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</si>
  <si>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</si>
  <si>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</si>
  <si>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</si>
  <si>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</si>
  <si>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</si>
  <si>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</si>
  <si>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</si>
  <si>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</si>
  <si>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</si>
  <si>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</si>
  <si>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</si>
  <si>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</si>
  <si>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</si>
  <si>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</si>
  <si>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</si>
  <si>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</si>
  <si>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</si>
  <si>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</si>
  <si>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</si>
  <si>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</si>
  <si>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</si>
  <si>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</si>
  <si>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</si>
  <si>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</si>
  <si>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</si>
  <si>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</si>
  <si>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</si>
  <si>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</si>
  <si>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</si>
  <si>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</si>
  <si>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</si>
  <si>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</si>
  <si>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</si>
  <si>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</si>
  <si>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</si>
  <si>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</si>
  <si>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</si>
  <si>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</si>
  <si>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</si>
  <si>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</si>
  <si>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</si>
  <si>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</si>
  <si>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</si>
  <si>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</si>
  <si>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</si>
  <si>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</si>
  <si>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</si>
  <si>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</si>
  <si>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</si>
  <si>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</si>
  <si>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</si>
  <si>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</si>
  <si>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</si>
  <si>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</si>
  <si>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</si>
  <si>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</si>
  <si>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</si>
  <si>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</si>
  <si>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</si>
  <si>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</si>
  <si>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</si>
  <si>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</si>
  <si>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</si>
  <si>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</si>
  <si>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</si>
  <si>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</si>
  <si>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</si>
  <si>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</si>
  <si>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</si>
  <si>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</si>
  <si>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</si>
  <si>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</si>
  <si>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</si>
  <si>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</si>
  <si>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</si>
  <si>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</si>
  <si>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</si>
  <si>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</si>
  <si>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</si>
  <si>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</si>
  <si>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</si>
  <si>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</si>
  <si>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</si>
  <si>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</si>
  <si>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</si>
  <si>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</si>
  <si>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</si>
  <si>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</si>
  <si>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</si>
  <si>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</si>
  <si>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</si>
  <si>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</si>
  <si>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</si>
  <si>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</si>
  <si>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</si>
  <si>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</si>
  <si>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</si>
  <si>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</si>
  <si>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</si>
  <si>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</si>
  <si>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</si>
  <si>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</si>
  <si>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</si>
  <si>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</si>
  <si>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</si>
  <si>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</si>
  <si>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</si>
  <si>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</si>
  <si>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</si>
  <si>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</si>
  <si>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</si>
  <si>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</si>
  <si>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</si>
  <si>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</si>
  <si>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</si>
  <si>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</si>
  <si>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</si>
  <si>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</si>
  <si>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</si>
  <si>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</si>
  <si>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</si>
  <si>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</si>
  <si>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</si>
  <si>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</si>
  <si>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</si>
  <si>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</si>
  <si>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</si>
  <si>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</si>
  <si>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</si>
  <si>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</si>
  <si>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</si>
  <si>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</si>
  <si>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</si>
  <si>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</si>
  <si>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</si>
  <si>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</si>
  <si>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</si>
  <si>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</si>
  <si>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</si>
  <si>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</si>
  <si>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</si>
  <si>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</si>
  <si>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</si>
  <si>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</si>
  <si>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</si>
  <si>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</si>
  <si>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</si>
  <si>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</si>
  <si>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</si>
  <si>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</si>
  <si>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</si>
  <si>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</si>
  <si>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</si>
  <si>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</si>
  <si>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</si>
  <si>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</si>
  <si>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</si>
  <si>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</si>
  <si>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</si>
  <si>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</si>
  <si>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</si>
  <si>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</si>
  <si>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</si>
  <si>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</si>
  <si>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</si>
  <si>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</si>
  <si>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</si>
  <si>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</si>
  <si>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</si>
  <si>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</si>
  <si>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</si>
  <si>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</si>
  <si>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</si>
  <si>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</si>
  <si>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</si>
  <si>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</si>
  <si>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</si>
  <si>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</si>
  <si>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</si>
  <si>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</si>
  <si>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</si>
  <si>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</si>
  <si>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</si>
  <si>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</si>
  <si>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</si>
  <si>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</si>
  <si>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</si>
  <si>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</si>
  <si>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</si>
  <si>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</si>
  <si>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</si>
  <si>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</si>
  <si>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</si>
  <si>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</si>
  <si>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</si>
  <si>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</si>
  <si>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</si>
  <si>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</si>
  <si>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</si>
  <si>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</si>
  <si>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</si>
  <si>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</si>
  <si>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</si>
  <si>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</si>
  <si>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</si>
  <si>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</si>
  <si>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</si>
  <si>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</si>
  <si>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</si>
  <si>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</si>
  <si>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</si>
  <si>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</si>
  <si>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</si>
  <si>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</si>
  <si>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</si>
  <si>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</si>
  <si>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</si>
  <si>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</si>
  <si>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</si>
  <si>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</si>
  <si>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</si>
  <si>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</si>
  <si>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</si>
  <si>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</si>
  <si>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</si>
  <si>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</si>
  <si>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</si>
  <si>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</si>
  <si>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</si>
  <si>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</si>
  <si>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</si>
  <si>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</si>
  <si>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</si>
  <si>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</si>
  <si>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</si>
  <si>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</si>
  <si>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</si>
  <si>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</si>
  <si>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</si>
  <si>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</si>
  <si>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</si>
  <si>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</si>
  <si>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</si>
  <si>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</si>
  <si>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</si>
  <si>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</si>
  <si>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</si>
  <si>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</si>
  <si>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</si>
  <si>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</si>
  <si>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</si>
  <si>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</si>
  <si>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</si>
  <si>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</si>
  <si>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</si>
  <si>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</si>
  <si>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</si>
  <si>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</si>
  <si>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</si>
  <si>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</si>
  <si>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</si>
  <si>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</si>
  <si>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</si>
  <si>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</si>
  <si>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</si>
  <si>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</si>
  <si>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</si>
  <si>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</si>
  <si>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</si>
  <si>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</si>
  <si>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</si>
  <si>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</si>
  <si>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</si>
  <si>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</si>
  <si>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</si>
  <si>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</si>
  <si>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</si>
  <si>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</si>
  <si>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</si>
  <si>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</si>
  <si>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</si>
  <si>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</si>
  <si>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</si>
  <si>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</si>
  <si>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</si>
  <si>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</si>
  <si>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</si>
  <si>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</si>
  <si>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</si>
  <si>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</si>
  <si>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</si>
  <si>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</si>
  <si>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</si>
  <si>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</si>
  <si>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</si>
  <si>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</si>
  <si>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</si>
  <si>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</si>
  <si>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</si>
  <si>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</si>
  <si>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</si>
  <si>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</si>
  <si>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</si>
  <si>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</si>
  <si>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</si>
  <si>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</si>
  <si>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</si>
  <si>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</si>
  <si>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</si>
  <si>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</si>
  <si>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</si>
  <si>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</si>
  <si>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</si>
  <si>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</si>
  <si>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</si>
  <si>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</si>
  <si>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</si>
  <si>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</si>
  <si>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</si>
  <si>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</si>
  <si>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</si>
  <si>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</si>
  <si>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</si>
  <si>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</si>
  <si>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</si>
  <si>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</si>
  <si>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</si>
  <si>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</si>
  <si>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</si>
  <si>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</si>
  <si>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</si>
  <si>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</si>
  <si>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</si>
  <si>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</si>
  <si>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</si>
  <si>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</si>
  <si>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</si>
  <si>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</si>
  <si>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</si>
  <si>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</si>
  <si>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</si>
  <si>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</si>
  <si>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</si>
  <si>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</si>
  <si>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</si>
  <si>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</si>
  <si>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</si>
  <si>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</si>
  <si>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</si>
  <si>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</si>
  <si>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</si>
  <si>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</si>
  <si>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</si>
  <si>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</si>
  <si>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</si>
  <si>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</si>
  <si>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</si>
  <si>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</si>
  <si>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</si>
  <si>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</si>
  <si>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</si>
  <si>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</si>
  <si>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</si>
  <si>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</si>
  <si>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</si>
  <si>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</si>
  <si>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</si>
  <si>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</si>
  <si>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</si>
  <si>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</si>
  <si>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</si>
  <si>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</si>
  <si>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</si>
  <si>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</si>
  <si>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</si>
  <si>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</si>
  <si>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</si>
  <si>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</si>
  <si>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</si>
  <si>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</si>
  <si>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</si>
  <si>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</si>
  <si>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</si>
  <si>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</si>
  <si>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</si>
  <si>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</si>
  <si>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</si>
  <si>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</si>
  <si>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</si>
  <si>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</si>
  <si>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</si>
  <si>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</si>
  <si>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</si>
  <si>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</si>
  <si>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</si>
  <si>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</si>
  <si>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</si>
  <si>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</si>
  <si>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</si>
  <si>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</si>
  <si>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</si>
  <si>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</si>
  <si>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</si>
  <si>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</si>
  <si>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</si>
  <si>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</si>
  <si>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</si>
  <si>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</si>
  <si>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</si>
  <si>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</si>
  <si>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</si>
  <si>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</si>
  <si>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</si>
  <si>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</si>
  <si>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</si>
  <si>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</si>
  <si>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</si>
  <si>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</si>
  <si>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</si>
  <si>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</si>
  <si>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</si>
  <si>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</si>
  <si>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</si>
  <si>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</si>
  <si>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</si>
  <si>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</si>
  <si>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</si>
  <si>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</si>
  <si>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</si>
  <si>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</si>
  <si>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</si>
  <si>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</si>
  <si>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</si>
  <si>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</si>
  <si>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</si>
  <si>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</si>
  <si>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</si>
  <si>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</si>
  <si>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</si>
  <si>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</si>
  <si>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</si>
  <si>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</si>
  <si>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</si>
  <si>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</si>
  <si>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</si>
  <si>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</si>
  <si>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</si>
  <si>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</si>
  <si>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</si>
  <si>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</si>
  <si>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</si>
  <si>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</si>
  <si>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</si>
  <si>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</si>
  <si>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</si>
  <si>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</si>
  <si>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</si>
  <si>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</si>
  <si>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</si>
  <si>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</si>
  <si>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</si>
  <si>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</si>
  <si>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</si>
  <si>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</si>
  <si>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</si>
  <si>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</si>
  <si>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</si>
  <si>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</si>
  <si>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</si>
  <si>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</si>
  <si>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</si>
  <si>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</si>
  <si>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</si>
  <si>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</si>
  <si>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</si>
  <si>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</si>
  <si>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</si>
  <si>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</si>
  <si>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</si>
  <si>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</si>
  <si>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</si>
  <si>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</si>
  <si>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</si>
  <si>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</si>
  <si>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</si>
  <si>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</si>
  <si>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</si>
  <si>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</si>
  <si>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</si>
  <si>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</si>
  <si>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</si>
  <si>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</si>
  <si>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</si>
  <si>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</si>
  <si>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</si>
  <si>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</si>
  <si>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</si>
  <si>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</si>
  <si>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</si>
  <si>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</si>
  <si>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</si>
  <si>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</si>
  <si>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</si>
  <si>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</si>
  <si>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</si>
  <si>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</si>
  <si>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</si>
  <si>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</si>
  <si>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</si>
  <si>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</si>
  <si>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</si>
  <si>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</si>
  <si>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</si>
  <si>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</si>
  <si>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</si>
  <si>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</si>
  <si>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</si>
  <si>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</si>
  <si>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</si>
  <si>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</si>
  <si>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</si>
  <si>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</si>
  <si>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</si>
  <si>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</si>
  <si>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</si>
  <si>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</si>
  <si>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</si>
  <si>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</si>
  <si>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</si>
  <si>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</si>
  <si>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</si>
  <si>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</si>
  <si>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</si>
  <si>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</si>
  <si>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</si>
  <si>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</si>
  <si>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</si>
  <si>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</si>
  <si>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</si>
  <si>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</si>
  <si>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</si>
  <si>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</si>
  <si>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</si>
  <si>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</si>
  <si>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</si>
  <si>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</si>
  <si>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</si>
  <si>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</si>
  <si>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</si>
  <si>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</si>
  <si>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</si>
  <si>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</si>
  <si>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</si>
  <si>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</si>
  <si>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</si>
  <si>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</si>
  <si>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</si>
  <si>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</si>
  <si>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</si>
  <si>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</si>
  <si>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</si>
  <si>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</si>
  <si>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</si>
  <si>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</si>
  <si>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</si>
  <si>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</si>
  <si>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</si>
  <si>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</si>
  <si>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</si>
  <si>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</si>
  <si>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</si>
  <si>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</si>
  <si>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</si>
  <si>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</si>
  <si>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</si>
  <si>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</si>
  <si>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</si>
  <si>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</si>
  <si>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</si>
  <si>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</si>
  <si>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</si>
  <si>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</si>
  <si>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</si>
  <si>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</si>
  <si>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</si>
  <si>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</si>
  <si>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</si>
  <si>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</si>
  <si>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</si>
  <si>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</si>
  <si>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</si>
  <si>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</si>
  <si>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</si>
  <si>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</si>
  <si>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</si>
  <si>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</si>
  <si>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</si>
  <si>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</si>
  <si>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</si>
  <si>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</si>
  <si>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</si>
  <si>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</si>
  <si>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</si>
  <si>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</si>
  <si>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</si>
  <si>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</si>
  <si>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</si>
  <si>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</si>
  <si>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</si>
  <si>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</si>
  <si>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</si>
  <si>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</si>
  <si>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</si>
  <si>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</si>
  <si>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</si>
  <si>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</si>
  <si>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</si>
  <si>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</si>
  <si>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</si>
  <si>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</si>
  <si>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</si>
  <si>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</si>
  <si>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</si>
  <si>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</si>
  <si>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</si>
  <si>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</si>
  <si>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</si>
  <si>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</si>
  <si>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</si>
  <si>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</si>
  <si>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</si>
  <si>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</si>
  <si>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</si>
  <si>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</si>
  <si>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</si>
  <si>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</si>
  <si>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</si>
  <si>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</si>
  <si>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</si>
  <si>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</si>
  <si>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</si>
  <si>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</si>
  <si>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</si>
  <si>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</si>
  <si>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</si>
  <si>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</si>
  <si>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</si>
  <si>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</si>
  <si>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</si>
  <si>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</si>
  <si>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</si>
  <si>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</si>
  <si>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</si>
  <si>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</si>
  <si>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</si>
  <si>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</si>
  <si>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</si>
  <si>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</si>
  <si>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</si>
  <si>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</si>
  <si>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</si>
  <si>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</si>
  <si>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</si>
  <si>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</si>
  <si>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</si>
  <si>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</si>
  <si>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</si>
  <si>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</si>
  <si>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</si>
  <si>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</si>
  <si>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</si>
  <si>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</si>
  <si>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</si>
  <si>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</si>
  <si>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</si>
  <si>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</si>
  <si>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</si>
  <si>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</si>
  <si>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</si>
  <si>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</si>
  <si>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</si>
  <si>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</si>
  <si>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</si>
  <si>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</si>
  <si>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</si>
  <si>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</si>
  <si>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</si>
  <si>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</si>
  <si>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</si>
  <si>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</si>
  <si>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</si>
  <si>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</si>
  <si>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</si>
  <si>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</si>
  <si>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</si>
  <si>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</si>
  <si>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</si>
  <si>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</si>
  <si>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</si>
  <si>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</si>
  <si>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</si>
  <si>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</si>
  <si>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</si>
  <si>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</si>
  <si>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</si>
  <si>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</si>
  <si>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</si>
  <si>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</si>
  <si>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</si>
  <si>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</si>
  <si>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</si>
  <si>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</si>
  <si>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</si>
  <si>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</si>
  <si>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</si>
  <si>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</si>
  <si>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</si>
  <si>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</si>
  <si>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</si>
  <si>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</si>
  <si>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</si>
  <si>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</si>
  <si>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</si>
  <si>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</si>
  <si>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</si>
  <si>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</si>
  <si>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</si>
  <si>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</si>
  <si>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</si>
  <si>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</si>
  <si>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</si>
  <si>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</si>
  <si>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</si>
  <si>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</si>
  <si>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</si>
  <si>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</si>
  <si>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</si>
  <si>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</si>
  <si>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</si>
  <si>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</si>
  <si>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</si>
  <si>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</si>
  <si>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</si>
  <si>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</si>
  <si>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</si>
  <si>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</si>
  <si>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</si>
  <si>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</si>
  <si>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</si>
  <si>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</si>
  <si>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</si>
  <si>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</si>
  <si>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</si>
  <si>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</si>
  <si>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</si>
  <si>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</si>
  <si>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</si>
  <si>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</si>
  <si>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</si>
  <si>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</si>
  <si>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</si>
  <si>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</si>
  <si>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</si>
  <si>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</si>
  <si>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</si>
  <si>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</si>
  <si>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</si>
  <si>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</si>
  <si>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</si>
  <si>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</si>
  <si>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</si>
  <si>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</si>
  <si>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</si>
  <si>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</si>
  <si>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</si>
  <si>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</si>
  <si>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</si>
  <si>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</si>
  <si>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</si>
  <si>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</si>
  <si>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</si>
  <si>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</si>
  <si>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</si>
  <si>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</si>
  <si>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</si>
  <si>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</si>
  <si>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</si>
  <si>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</si>
  <si>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</si>
  <si>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</si>
  <si>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</si>
  <si>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</si>
  <si>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</si>
  <si>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</si>
  <si>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</si>
  <si>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</si>
  <si>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</si>
  <si>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</si>
  <si>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</si>
  <si>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</si>
  <si>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</si>
  <si>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</si>
  <si>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</si>
  <si>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</si>
  <si>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</si>
  <si>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</si>
  <si>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</si>
  <si>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</si>
  <si>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</si>
  <si>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</si>
  <si>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</si>
  <si>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</si>
  <si>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</si>
  <si>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</si>
  <si>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</si>
  <si>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</si>
  <si>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</si>
  <si>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</si>
  <si>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</si>
  <si>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</si>
  <si>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</si>
  <si>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</si>
  <si>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</si>
  <si>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</si>
  <si>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</si>
  <si>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</si>
  <si>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</si>
  <si>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</si>
  <si>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</si>
  <si>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</si>
  <si>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</si>
  <si>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</si>
  <si>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</si>
  <si>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</si>
  <si>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</si>
  <si>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</si>
  <si>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</si>
  <si>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</si>
  <si>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</si>
  <si>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</si>
  <si>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</si>
  <si>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</si>
  <si>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</si>
  <si>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</si>
  <si>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</si>
  <si>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</si>
  <si>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</si>
  <si>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</si>
  <si>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</si>
  <si>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</si>
  <si>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</si>
  <si>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</si>
  <si>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</si>
  <si>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</si>
  <si>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</si>
  <si>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</si>
  <si>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</si>
  <si>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</si>
  <si>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</si>
  <si>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</si>
  <si>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</si>
  <si>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</si>
  <si>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</si>
  <si>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</si>
  <si>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</si>
  <si>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</si>
  <si>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</si>
  <si>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</si>
  <si>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</si>
  <si>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</si>
  <si>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</si>
  <si>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</si>
  <si>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</si>
  <si>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</si>
  <si>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</si>
  <si>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</si>
  <si>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</si>
  <si>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</si>
  <si>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</si>
  <si>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</si>
  <si>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</si>
  <si>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</si>
  <si>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</si>
  <si>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</si>
  <si>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</si>
  <si>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</si>
  <si>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</si>
  <si>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</si>
  <si>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</si>
  <si>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</si>
  <si>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</si>
  <si>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</si>
  <si>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</si>
  <si>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</si>
  <si>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</si>
  <si>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</si>
  <si>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</si>
  <si>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</si>
  <si>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</si>
  <si>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</si>
  <si>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</si>
  <si>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</si>
  <si>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</si>
  <si>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</si>
  <si>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</si>
  <si>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</si>
  <si>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</si>
  <si>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</si>
  <si>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</si>
  <si>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</si>
  <si>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</si>
  <si>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</si>
  <si>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</si>
  <si>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</si>
  <si>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</si>
  <si>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</si>
  <si>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</si>
  <si>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</si>
  <si>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</si>
  <si>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</si>
  <si>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</si>
  <si>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</si>
  <si>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</si>
  <si>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</si>
  <si>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</si>
  <si>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</si>
  <si>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</si>
  <si>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</si>
  <si>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</si>
  <si>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</si>
  <si>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</si>
  <si>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</si>
  <si>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</si>
  <si>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</si>
  <si>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</si>
  <si>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</si>
  <si>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</si>
  <si>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</si>
  <si>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</si>
  <si>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</si>
  <si>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</si>
  <si>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</si>
  <si>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</si>
  <si>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</si>
  <si>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</si>
  <si>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</si>
  <si>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</si>
  <si>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</si>
  <si>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</si>
  <si>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</si>
  <si>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</si>
  <si>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</si>
  <si>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</si>
  <si>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</si>
  <si>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</si>
  <si>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</si>
  <si>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</si>
  <si>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</si>
  <si>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</si>
  <si>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</si>
  <si>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</si>
  <si>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</si>
  <si>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</si>
  <si>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</si>
  <si>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</si>
  <si>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</si>
  <si>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</si>
  <si>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</si>
  <si>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</si>
  <si>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</si>
  <si>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</si>
  <si>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</si>
  <si>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</si>
  <si>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</si>
  <si>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</si>
  <si>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</si>
  <si>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</si>
  <si>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</si>
  <si>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</si>
  <si>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</si>
  <si>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</si>
  <si>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</si>
  <si>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</si>
  <si>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</si>
  <si>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</si>
  <si>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</si>
  <si>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</si>
  <si>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</si>
  <si>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</si>
  <si>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</si>
  <si>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</si>
  <si>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</si>
  <si>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</si>
  <si>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</si>
  <si>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</si>
  <si>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</si>
  <si>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</si>
  <si>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</si>
  <si>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</si>
  <si>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</si>
  <si>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</si>
  <si>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</si>
  <si>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</si>
  <si>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</si>
  <si>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</si>
  <si>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</si>
  <si>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</si>
  <si>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</si>
  <si>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</si>
  <si>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</si>
  <si>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</si>
  <si>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</si>
  <si>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</si>
  <si>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</si>
  <si>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</si>
  <si>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</si>
  <si>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</si>
  <si>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</si>
  <si>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</si>
  <si>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</si>
  <si>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</si>
  <si>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</si>
  <si>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</si>
  <si>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</si>
  <si>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</si>
  <si>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</si>
  <si>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</si>
  <si>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</si>
  <si>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</si>
  <si>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</si>
  <si>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</si>
  <si>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</si>
  <si>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</si>
  <si>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</si>
  <si>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</si>
  <si>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</si>
  <si>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</si>
  <si>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</si>
  <si>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</si>
  <si>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</si>
  <si>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</si>
  <si>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</si>
  <si>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</si>
  <si>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</si>
  <si>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</si>
  <si>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</si>
  <si>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</si>
  <si>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</si>
  <si>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</si>
  <si>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</si>
  <si>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</si>
  <si>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</si>
  <si>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</si>
  <si>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</si>
  <si>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</si>
  <si>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</si>
  <si>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</si>
  <si>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</si>
  <si>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</si>
  <si>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</si>
  <si>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</si>
  <si>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</si>
  <si>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</si>
  <si>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</si>
  <si>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</si>
  <si>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</si>
  <si>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</si>
  <si>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</si>
  <si>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</si>
  <si>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</si>
  <si>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</si>
  <si>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</si>
  <si>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</si>
  <si>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</si>
  <si>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</si>
  <si>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</si>
  <si>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</si>
  <si>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</si>
  <si>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</si>
  <si>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</si>
  <si>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</si>
  <si>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</si>
  <si>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</si>
  <si>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</si>
  <si>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</si>
  <si>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</si>
  <si>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</si>
  <si>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</si>
  <si>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</si>
  <si>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</si>
  <si>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</si>
  <si>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</si>
  <si>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</si>
  <si>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</si>
  <si>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</si>
  <si>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</si>
  <si>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</si>
  <si>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</si>
  <si>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</si>
  <si>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</si>
  <si>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</si>
  <si>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</si>
  <si>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</si>
  <si>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</si>
  <si>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</si>
  <si>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</si>
  <si>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</si>
  <si>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</si>
  <si>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</si>
  <si>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</si>
  <si>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</si>
  <si>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</si>
  <si>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</si>
  <si>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</si>
  <si>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</si>
  <si>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</si>
  <si>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</si>
  <si>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</si>
  <si>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</si>
  <si>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</si>
  <si>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</si>
  <si>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</si>
  <si>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</si>
  <si>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</si>
  <si>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</si>
  <si>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</si>
  <si>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</si>
  <si>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</si>
  <si>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</si>
  <si>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</si>
  <si>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</si>
  <si>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</si>
  <si>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</si>
  <si>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</si>
  <si>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</si>
  <si>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</si>
  <si>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</si>
  <si>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</si>
  <si>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</si>
  <si>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</si>
  <si>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</si>
  <si>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</si>
  <si>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</si>
  <si>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</si>
  <si>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</si>
  <si>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</si>
  <si>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</si>
  <si>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</si>
  <si>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</si>
  <si>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</si>
  <si>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</si>
  <si>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</si>
  <si>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</si>
  <si>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</si>
  <si>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</si>
  <si>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</si>
  <si>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</si>
  <si>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</si>
  <si>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</si>
  <si>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</si>
  <si>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</si>
  <si>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</si>
  <si>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</si>
  <si>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</si>
  <si>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</si>
  <si>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</si>
  <si>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</si>
  <si>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</si>
  <si>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</si>
  <si>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</si>
  <si>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</si>
  <si>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</si>
  <si>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</si>
  <si>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</si>
  <si>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</si>
  <si>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</si>
  <si>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</si>
  <si>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</si>
  <si>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</si>
  <si>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</si>
  <si>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</si>
  <si>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</si>
  <si>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</si>
  <si>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</si>
  <si>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</si>
  <si>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</si>
  <si>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</si>
  <si>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</si>
  <si>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</si>
  <si>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</si>
  <si>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</si>
  <si>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</si>
  <si>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</si>
  <si>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</si>
  <si>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</si>
  <si>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</si>
  <si>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</si>
  <si>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</si>
  <si>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</si>
  <si>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</si>
  <si>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</si>
  <si>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</si>
  <si>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</si>
  <si>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</si>
  <si>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</si>
  <si>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</si>
  <si>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</si>
  <si>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</si>
  <si>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</si>
  <si>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</si>
  <si>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</si>
  <si>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</si>
  <si>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</si>
  <si>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</si>
  <si>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</si>
  <si>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</si>
  <si>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</si>
  <si>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</si>
  <si>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</si>
  <si>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</si>
  <si>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</si>
  <si>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</si>
  <si>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</si>
  <si>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</si>
  <si>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</si>
  <si>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</si>
  <si>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</si>
  <si>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</si>
  <si>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</si>
  <si>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</si>
  <si>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</si>
  <si>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</si>
  <si>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</si>
  <si>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</si>
  <si>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</si>
  <si>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</si>
  <si>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</si>
  <si>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</si>
  <si>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</si>
  <si>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</si>
  <si>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</si>
  <si>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</si>
  <si>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</si>
  <si>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</si>
  <si>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</si>
  <si>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</si>
  <si>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</si>
  <si>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</si>
  <si>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</si>
  <si>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</si>
  <si>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</si>
  <si>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</si>
  <si>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</si>
  <si>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</si>
  <si>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</si>
  <si>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</si>
  <si>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</si>
  <si>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</si>
  <si>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</si>
  <si>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</si>
  <si>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</si>
  <si>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</si>
  <si>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</si>
  <si>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</si>
  <si>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</si>
  <si>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</si>
  <si>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</si>
  <si>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</si>
  <si>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</si>
  <si>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</si>
  <si>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</si>
  <si>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</si>
  <si>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</si>
  <si>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</si>
  <si>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</si>
  <si>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</si>
  <si>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</si>
  <si>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</si>
  <si>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</si>
  <si>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</si>
  <si>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</si>
  <si>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</si>
  <si>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</si>
  <si>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</si>
  <si>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</si>
  <si>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</si>
  <si>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</si>
  <si>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</si>
  <si>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</si>
  <si>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</si>
  <si>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</si>
  <si>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</si>
  <si>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</si>
  <si>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</si>
  <si>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</si>
  <si>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</si>
  <si>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</si>
  <si>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</si>
  <si>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</si>
  <si>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</si>
  <si>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</si>
  <si>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</si>
  <si>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</si>
  <si>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</si>
  <si>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</si>
  <si>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</si>
  <si>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</si>
  <si>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</si>
  <si>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</si>
  <si>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</si>
  <si>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</si>
  <si>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</si>
  <si>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</si>
  <si>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</si>
  <si>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</si>
  <si>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</si>
  <si>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</si>
  <si>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</si>
  <si>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</si>
  <si>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</si>
  <si>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</si>
  <si>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</si>
  <si>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</si>
  <si>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</si>
  <si>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</si>
  <si>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</si>
  <si>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</si>
  <si>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</si>
  <si>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</si>
  <si>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</si>
  <si>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</si>
  <si>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</si>
  <si>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</si>
  <si>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</si>
  <si>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</si>
  <si>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</si>
  <si>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</si>
  <si>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</si>
  <si>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</si>
  <si>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</si>
  <si>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</si>
  <si>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</si>
  <si>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</si>
  <si>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</si>
  <si>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</si>
  <si>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</si>
  <si>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</si>
  <si>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</si>
  <si>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</si>
  <si>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</si>
  <si>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</si>
  <si>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</si>
  <si>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</si>
  <si>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</si>
  <si>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</si>
  <si>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</si>
  <si>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</si>
  <si>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</si>
  <si>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</si>
  <si>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</si>
  <si>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</si>
  <si>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</si>
  <si>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</si>
  <si>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</si>
  <si>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</si>
  <si>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</si>
  <si>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</si>
  <si>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</si>
  <si>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</si>
  <si>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</si>
  <si>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</si>
  <si>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</si>
  <si>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</si>
  <si>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</si>
  <si>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</si>
  <si>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</si>
  <si>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</si>
  <si>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</si>
  <si>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</si>
  <si>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</si>
  <si>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</si>
  <si>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</si>
  <si>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</si>
  <si>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</si>
  <si>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</si>
  <si>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</si>
  <si>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</si>
  <si>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</si>
  <si>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</si>
  <si>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</si>
  <si>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</si>
  <si>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</si>
  <si>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</si>
  <si>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</si>
  <si>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</si>
  <si>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</si>
  <si>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</si>
  <si>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</si>
  <si>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</si>
  <si>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</si>
  <si>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</si>
  <si>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</si>
  <si>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</si>
  <si>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</si>
  <si>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</si>
  <si>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</si>
  <si>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</si>
  <si>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</si>
  <si>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</si>
  <si>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</si>
  <si>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</si>
  <si>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</si>
  <si>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</si>
  <si>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</si>
  <si>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</si>
  <si>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</si>
  <si>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</si>
  <si>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</si>
  <si>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</si>
  <si>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</si>
  <si>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</si>
  <si>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</si>
  <si>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</si>
  <si>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</si>
  <si>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</si>
  <si>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</si>
  <si>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</si>
  <si>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</si>
  <si>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</si>
  <si>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</si>
  <si>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</si>
  <si>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</si>
  <si>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</si>
  <si>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</si>
  <si>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</si>
  <si>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</si>
  <si>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</si>
  <si>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</si>
  <si>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</si>
  <si>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</si>
  <si>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</si>
  <si>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</si>
  <si>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</si>
  <si>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</si>
  <si>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</si>
  <si>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</si>
  <si>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</si>
  <si>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</si>
  <si>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</si>
  <si>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</si>
  <si>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</si>
  <si>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</si>
  <si>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</si>
  <si>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</si>
  <si>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</si>
  <si>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</si>
  <si>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</si>
  <si>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</si>
  <si>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</si>
  <si>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</si>
  <si>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</si>
  <si>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</si>
  <si>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</si>
  <si>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</si>
  <si>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</si>
  <si>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</si>
  <si>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</si>
  <si>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</si>
  <si>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</si>
  <si>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</si>
  <si>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</si>
  <si>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</si>
  <si>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</si>
  <si>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</si>
  <si>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</si>
  <si>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</si>
  <si>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</si>
  <si>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</si>
  <si>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</si>
  <si>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</si>
  <si>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</si>
  <si>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</si>
  <si>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</si>
  <si>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</si>
  <si>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</si>
  <si>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</si>
  <si>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</si>
  <si>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</si>
  <si>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</si>
  <si>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</si>
  <si>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</si>
  <si>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</si>
  <si>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</si>
  <si>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</si>
  <si>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</si>
  <si>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</si>
  <si>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</si>
  <si>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</si>
  <si>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</si>
  <si>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</si>
  <si>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</si>
  <si>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</si>
  <si>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</si>
  <si>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</si>
  <si>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</si>
  <si>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</si>
  <si>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</si>
  <si>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</si>
  <si>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</si>
  <si>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</si>
  <si>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</si>
  <si>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</si>
  <si>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</si>
  <si>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</si>
  <si>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</si>
  <si>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</si>
  <si>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</si>
  <si>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</si>
  <si>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</si>
  <si>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</si>
  <si>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</si>
  <si>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</si>
  <si>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</si>
  <si>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</si>
  <si>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</si>
  <si>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</si>
  <si>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</si>
  <si>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</si>
  <si>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</si>
  <si>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</si>
  <si>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</si>
  <si>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</si>
  <si>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</si>
  <si>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</si>
  <si>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</si>
  <si>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</si>
  <si>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</si>
  <si>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</si>
  <si>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</si>
  <si>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</si>
  <si>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</si>
  <si>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</si>
  <si>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</si>
  <si>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</si>
  <si>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</si>
  <si>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</si>
  <si>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</si>
  <si>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</si>
  <si>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</si>
  <si>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</si>
  <si>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</si>
  <si>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</si>
  <si>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</si>
  <si>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</si>
  <si>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</si>
  <si>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</si>
  <si>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</si>
  <si>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</si>
  <si>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</si>
  <si>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</si>
  <si>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</si>
  <si>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</si>
  <si>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</si>
  <si>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</si>
  <si>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</si>
  <si>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</si>
  <si>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</si>
  <si>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</si>
  <si>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</si>
  <si>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</si>
  <si>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</si>
  <si>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</si>
  <si>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</si>
  <si>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</si>
  <si>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</si>
  <si>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</si>
  <si>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</si>
  <si>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</si>
  <si>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</si>
  <si>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</si>
  <si>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</si>
  <si>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</si>
  <si>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</si>
  <si>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</si>
  <si>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</si>
  <si>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</si>
  <si>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</si>
  <si>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</si>
  <si>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</si>
  <si>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</si>
  <si>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</si>
  <si>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</si>
  <si>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</si>
  <si>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</si>
  <si>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</si>
  <si>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</si>
  <si>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</si>
  <si>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</si>
  <si>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</si>
  <si>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</si>
  <si>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</si>
  <si>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</si>
  <si>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</si>
  <si>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</si>
  <si>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</si>
  <si>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</si>
  <si>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</si>
  <si>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</si>
  <si>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</si>
  <si>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</si>
  <si>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</si>
  <si>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</si>
  <si>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</si>
  <si>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</si>
  <si>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</si>
  <si>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</si>
  <si>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</si>
  <si>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</si>
  <si>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</si>
  <si>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</si>
  <si>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</si>
  <si>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</si>
  <si>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</si>
  <si>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</si>
  <si>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</si>
  <si>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</si>
  <si>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</si>
  <si>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</si>
  <si>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</si>
  <si>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</si>
  <si>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</si>
  <si>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</si>
  <si>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</si>
  <si>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</si>
  <si>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</si>
  <si>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</si>
  <si>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</si>
  <si>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</si>
  <si>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</si>
  <si>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</si>
  <si>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</si>
  <si>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</si>
  <si>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</si>
  <si>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</si>
  <si>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</si>
  <si>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</si>
  <si>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</si>
  <si>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</si>
  <si>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</si>
  <si>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</si>
  <si>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</si>
  <si>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</si>
  <si>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</si>
  <si>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</si>
  <si>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</si>
  <si>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</si>
  <si>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</si>
  <si>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</si>
  <si>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</si>
  <si>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</si>
  <si>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</si>
  <si>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</si>
  <si>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</si>
  <si>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</si>
  <si>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</si>
  <si>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</si>
  <si>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</si>
  <si>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</si>
  <si>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</si>
  <si>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</si>
  <si>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</si>
  <si>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</si>
  <si>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</si>
  <si>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</si>
  <si>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</si>
  <si>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</si>
  <si>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</si>
  <si>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</si>
  <si>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</si>
  <si>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</si>
  <si>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</si>
  <si>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</si>
  <si>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</si>
  <si>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</si>
  <si>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</si>
  <si>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</si>
  <si>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</si>
  <si>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</si>
  <si>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</si>
  <si>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</si>
  <si>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</si>
  <si>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</si>
  <si>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</si>
  <si>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</si>
  <si>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</si>
  <si>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</si>
  <si>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</si>
  <si>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</si>
  <si>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</si>
  <si>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</si>
  <si>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</si>
  <si>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</si>
  <si>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</si>
  <si>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</si>
  <si>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</si>
  <si>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</si>
  <si>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</si>
  <si>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</si>
  <si>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</si>
  <si>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</si>
  <si>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</si>
  <si>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</si>
  <si>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</si>
  <si>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</si>
  <si>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</si>
  <si>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</si>
  <si>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</si>
  <si>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</si>
  <si>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</si>
  <si>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</si>
  <si>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</si>
  <si>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</si>
  <si>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</si>
  <si>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</si>
  <si>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</si>
  <si>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</si>
  <si>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</si>
  <si>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</si>
  <si>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</si>
  <si>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</si>
  <si>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</si>
  <si>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</si>
  <si>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</si>
  <si>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</si>
  <si>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</si>
  <si>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</si>
  <si>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</si>
  <si>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</si>
  <si>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</si>
  <si>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</si>
  <si>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</si>
  <si>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</si>
  <si>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</si>
  <si>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</si>
  <si>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</si>
  <si>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</si>
  <si>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</si>
  <si>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</si>
  <si>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</si>
  <si>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</si>
  <si>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</si>
  <si>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</si>
  <si>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</si>
  <si>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</si>
  <si>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</si>
  <si>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</si>
  <si>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</si>
  <si>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</si>
  <si>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</si>
  <si>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</si>
  <si>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</si>
  <si>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</si>
  <si>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</si>
  <si>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</si>
  <si>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</si>
  <si>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</si>
  <si>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</si>
  <si>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</si>
  <si>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</si>
  <si>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</si>
  <si>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</si>
  <si>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</si>
  <si>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</si>
  <si>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</si>
  <si>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</si>
  <si>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</si>
  <si>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</si>
  <si>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</si>
  <si>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</si>
  <si>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</si>
  <si>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</si>
  <si>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</si>
  <si>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</si>
  <si>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</si>
  <si>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</si>
  <si>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</si>
  <si>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</si>
  <si>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</si>
  <si>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</si>
  <si>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</si>
  <si>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</si>
  <si>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</si>
  <si>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</si>
  <si>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</si>
  <si>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</si>
  <si>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</si>
  <si>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</si>
  <si>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</si>
  <si>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</si>
  <si>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</si>
  <si>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</si>
  <si>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</si>
  <si>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</si>
  <si>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</si>
  <si>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</si>
  <si>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</si>
  <si>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</si>
  <si>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</si>
  <si>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</si>
  <si>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</si>
  <si>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</si>
  <si>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</si>
  <si>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</si>
  <si>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</si>
  <si>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</si>
  <si>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</si>
  <si>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</si>
  <si>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</si>
  <si>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</si>
  <si>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</si>
  <si>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</si>
  <si>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</si>
  <si>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</si>
  <si>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</si>
  <si>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</si>
  <si>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</si>
  <si>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</si>
  <si>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</si>
  <si>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</si>
  <si>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</si>
  <si>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</si>
  <si>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</si>
  <si>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</si>
  <si>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</si>
  <si>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</si>
  <si>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</si>
  <si>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</si>
  <si>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</si>
  <si>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</si>
  <si>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</si>
  <si>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</si>
  <si>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</si>
  <si>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</si>
  <si>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</si>
  <si>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</si>
  <si>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</si>
  <si>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</si>
  <si>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</si>
  <si>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</si>
  <si>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</si>
  <si>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</si>
  <si>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</si>
  <si>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</si>
  <si>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</si>
  <si>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</si>
  <si>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</si>
  <si>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</si>
  <si>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</si>
  <si>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</si>
  <si>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</si>
  <si>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</si>
  <si>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</si>
  <si>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</si>
  <si>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</si>
  <si>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</si>
  <si>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</si>
  <si>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</si>
  <si>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</si>
  <si>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</si>
  <si>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</si>
  <si>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</si>
  <si>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</si>
  <si>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</si>
  <si>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</si>
  <si>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</si>
  <si>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</si>
  <si>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</si>
  <si>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</si>
  <si>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</si>
  <si>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</si>
  <si>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</si>
  <si>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</si>
  <si>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</si>
  <si>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</si>
  <si>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</si>
  <si>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</si>
  <si>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</si>
  <si>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</si>
  <si>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</si>
  <si>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</si>
  <si>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</si>
  <si>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</si>
  <si>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</si>
  <si>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</si>
  <si>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</si>
  <si>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</si>
  <si>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</si>
  <si>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</si>
  <si>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</si>
  <si>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</si>
  <si>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</si>
  <si>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</si>
  <si>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</si>
  <si>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</si>
  <si>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</si>
  <si>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</si>
  <si>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</si>
  <si>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</si>
  <si>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</si>
  <si>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</si>
  <si>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</si>
  <si>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</si>
  <si>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</si>
  <si>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</si>
  <si>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</si>
  <si>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</si>
  <si>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</si>
  <si>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</si>
  <si>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</si>
  <si>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</si>
  <si>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</si>
  <si>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</si>
  <si>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</si>
  <si>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</si>
  <si>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</si>
  <si>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</si>
  <si>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</si>
  <si>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</si>
  <si>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</si>
  <si>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</si>
  <si>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</si>
  <si>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</si>
  <si>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</si>
  <si>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</si>
  <si>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</si>
  <si>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</si>
  <si>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</si>
  <si>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</si>
  <si>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</si>
  <si>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</si>
  <si>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</si>
  <si>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</si>
  <si>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</si>
  <si>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</si>
  <si>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</si>
  <si>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</si>
  <si>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</si>
  <si>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</si>
  <si>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</si>
  <si>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</si>
  <si>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</si>
  <si>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</si>
  <si>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</si>
  <si>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</si>
  <si>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</si>
  <si>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</si>
  <si>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</si>
  <si>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</si>
  <si>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</si>
  <si>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</si>
  <si>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</si>
  <si>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</si>
  <si>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</si>
  <si>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</si>
  <si>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</si>
  <si>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</si>
  <si>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</si>
  <si>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</si>
  <si>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</si>
  <si>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</si>
  <si>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</si>
  <si>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</si>
  <si>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</si>
  <si>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</si>
  <si>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</si>
  <si>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</si>
  <si>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</si>
  <si>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</si>
  <si>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</si>
  <si>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</si>
  <si>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</si>
  <si>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</si>
  <si>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</si>
  <si>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</si>
  <si>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</si>
  <si>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</si>
  <si>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</si>
  <si>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</si>
  <si>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</si>
  <si>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</si>
  <si>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</si>
  <si>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</si>
  <si>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</si>
  <si>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</si>
  <si>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</si>
  <si>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</si>
  <si>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</si>
  <si>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</si>
  <si>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</si>
  <si>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</si>
  <si>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</si>
  <si>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</si>
  <si>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</si>
  <si>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</si>
  <si>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</si>
  <si>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</si>
  <si>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</si>
  <si>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</si>
  <si>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</si>
  <si>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</si>
  <si>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</si>
  <si>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</si>
  <si>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</si>
  <si>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</si>
  <si>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</si>
  <si>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</si>
  <si>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</si>
  <si>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</si>
  <si>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</si>
  <si>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</si>
  <si>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</si>
  <si>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</si>
  <si>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</si>
  <si>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</si>
  <si>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</si>
  <si>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</si>
  <si>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</si>
  <si>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</si>
  <si>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</si>
  <si>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</si>
  <si>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</si>
  <si>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</si>
  <si>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</si>
  <si>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</si>
  <si>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</si>
  <si>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</si>
  <si>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</si>
  <si>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</si>
  <si>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</si>
  <si>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</si>
  <si>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</si>
  <si>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</si>
  <si>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</si>
  <si>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</si>
  <si>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</si>
  <si>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</si>
  <si>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</si>
  <si>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</si>
  <si>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</si>
  <si>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</si>
  <si>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</si>
  <si>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</si>
  <si>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</si>
  <si>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</si>
  <si>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</si>
  <si>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</si>
  <si>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</si>
  <si>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</si>
  <si>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</si>
  <si>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</si>
  <si>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</si>
  <si>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</si>
  <si>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</si>
  <si>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</si>
  <si>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</si>
  <si>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</si>
  <si>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</si>
  <si>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</si>
  <si>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</si>
  <si>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</si>
  <si>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</si>
  <si>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</si>
  <si>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</si>
  <si>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</si>
  <si>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</si>
  <si>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</si>
  <si>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</si>
  <si>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</si>
  <si>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</si>
  <si>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</si>
  <si>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</si>
  <si>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</si>
  <si>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</si>
  <si>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</si>
  <si>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</si>
  <si>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</si>
  <si>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</si>
  <si>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</si>
  <si>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</si>
  <si>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</si>
  <si>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</si>
  <si>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</si>
  <si>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</si>
  <si>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</si>
  <si>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</si>
  <si>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</si>
  <si>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</si>
  <si>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</si>
  <si>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</si>
  <si>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</si>
  <si>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</si>
  <si>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</si>
  <si>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</si>
  <si>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</si>
  <si>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</si>
  <si>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</si>
  <si>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</si>
  <si>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</si>
  <si>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</si>
  <si>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</si>
  <si>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</si>
  <si>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</si>
  <si>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</si>
  <si>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</si>
  <si>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</si>
  <si>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</si>
  <si>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</si>
  <si>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</si>
  <si>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</si>
  <si>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</si>
  <si>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</si>
  <si>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</si>
  <si>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</si>
  <si>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</si>
  <si>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</si>
  <si>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</si>
  <si>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</si>
  <si>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</si>
  <si>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</si>
  <si>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</si>
  <si>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</si>
  <si>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</si>
  <si>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</si>
  <si>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</si>
  <si>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</si>
  <si>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</si>
  <si>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</si>
  <si>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</si>
  <si>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</si>
  <si>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</si>
  <si>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</si>
  <si>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</si>
  <si>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</si>
  <si>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</si>
  <si>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</si>
  <si>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</si>
  <si>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</si>
  <si>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</si>
  <si>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</si>
  <si>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</si>
  <si>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</si>
  <si>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</si>
  <si>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</si>
  <si>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</si>
  <si>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</si>
  <si>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</si>
  <si>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</si>
  <si>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</si>
  <si>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</si>
  <si>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</si>
  <si>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</si>
  <si>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</si>
  <si>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</si>
  <si>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</si>
  <si>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</si>
  <si>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</si>
  <si>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</si>
  <si>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</si>
  <si>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</si>
  <si>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</si>
  <si>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</si>
  <si>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</si>
  <si>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</si>
  <si>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</si>
  <si>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</si>
  <si>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</si>
  <si>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</si>
  <si>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</si>
  <si>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</si>
  <si>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</si>
  <si>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</si>
  <si>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</si>
  <si>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</si>
  <si>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</si>
  <si>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</si>
  <si>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</si>
  <si>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</si>
  <si>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</si>
  <si>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</si>
  <si>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</si>
  <si>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</si>
  <si>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</si>
  <si>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</si>
  <si>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</si>
  <si>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</si>
  <si>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</si>
  <si>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</si>
  <si>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</si>
  <si>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</si>
  <si>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</si>
  <si>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</si>
  <si>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</si>
  <si>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</si>
  <si>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</si>
  <si>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</si>
  <si>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</si>
  <si>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</si>
  <si>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</si>
  <si>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</si>
  <si>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</si>
  <si>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</si>
  <si>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</si>
  <si>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</si>
  <si>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</si>
  <si>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</si>
  <si>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</si>
  <si>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</si>
  <si>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</si>
  <si>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</si>
  <si>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</si>
  <si>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</si>
  <si>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</si>
  <si>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</si>
  <si>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</si>
  <si>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</si>
  <si>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</si>
  <si>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</si>
  <si>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</si>
  <si>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</si>
  <si>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</si>
  <si>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</si>
  <si>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</si>
  <si>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</si>
  <si>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</si>
  <si>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</si>
  <si>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</si>
  <si>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</si>
  <si>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</si>
  <si>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</si>
  <si>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</si>
  <si>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</si>
  <si>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</si>
  <si>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</si>
  <si>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</si>
  <si>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</si>
  <si>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</si>
  <si>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</si>
  <si>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</si>
  <si>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</si>
  <si>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</si>
  <si>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</si>
  <si>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</si>
  <si>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</si>
  <si>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</si>
  <si>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</si>
  <si>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</si>
  <si>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</si>
  <si>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</si>
  <si>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</si>
  <si>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</si>
  <si>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</si>
  <si>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</si>
  <si>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</si>
  <si>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</si>
  <si>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</si>
  <si>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</si>
  <si>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</si>
  <si>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</si>
  <si>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</si>
  <si>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</si>
  <si>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</si>
  <si>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</si>
  <si>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</si>
  <si>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</si>
  <si>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</si>
  <si>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</si>
  <si>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</si>
  <si>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</si>
  <si>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</si>
  <si>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</si>
  <si>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</si>
  <si>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</si>
  <si>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</si>
  <si>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</si>
  <si>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</si>
  <si>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</si>
  <si>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</si>
  <si>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</si>
  <si>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</si>
  <si>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</si>
  <si>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</si>
  <si>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</si>
  <si>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</si>
  <si>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</si>
  <si>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</si>
  <si>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</si>
  <si>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</si>
  <si>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</si>
  <si>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</si>
  <si>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</si>
  <si>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</si>
  <si>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</si>
  <si>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</si>
  <si>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</si>
  <si>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</si>
  <si>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</si>
  <si>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</si>
  <si>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</si>
  <si>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</si>
  <si>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</si>
  <si>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</si>
  <si>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</si>
  <si>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</si>
  <si>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</si>
  <si>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</si>
  <si>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</si>
  <si>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</si>
  <si>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</si>
  <si>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</si>
  <si>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</si>
  <si>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</si>
  <si>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</si>
  <si>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</si>
  <si>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</si>
  <si>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</si>
  <si>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</si>
  <si>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</si>
  <si>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</si>
  <si>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</si>
  <si>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</si>
  <si>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</si>
  <si>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</si>
  <si>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</si>
  <si>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</si>
  <si>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</si>
  <si>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</si>
  <si>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</si>
  <si>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</si>
  <si>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</si>
  <si>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</si>
  <si>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</si>
  <si>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</si>
  <si>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</si>
  <si>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</si>
  <si>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</si>
  <si>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</si>
  <si>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</si>
  <si>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</si>
  <si>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</si>
  <si>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</si>
  <si>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</si>
  <si>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</si>
  <si>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</si>
  <si>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</si>
  <si>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</si>
  <si>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</si>
  <si>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</si>
  <si>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</si>
  <si>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</si>
  <si>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</si>
  <si>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</si>
  <si>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</si>
  <si>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</si>
  <si>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</si>
  <si>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</si>
  <si>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</si>
  <si>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</si>
  <si>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</si>
  <si>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</si>
  <si>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</si>
  <si>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</si>
  <si>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</si>
  <si>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</si>
  <si>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</si>
  <si>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</si>
  <si>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</si>
  <si>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</si>
  <si>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</si>
  <si>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</si>
  <si>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</si>
  <si>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</si>
  <si>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</si>
  <si>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</si>
  <si>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</si>
  <si>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</si>
  <si>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</si>
  <si>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</si>
  <si>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</si>
  <si>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</si>
  <si>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</si>
  <si>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</si>
  <si>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</si>
  <si>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</si>
  <si>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</si>
  <si>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</si>
  <si>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</si>
  <si>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</si>
  <si>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</si>
  <si>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</si>
  <si>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</si>
  <si>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</si>
  <si>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</si>
  <si>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</si>
  <si>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</si>
  <si>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</si>
  <si>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</si>
  <si>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</si>
  <si>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</si>
  <si>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</si>
  <si>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</si>
  <si>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</si>
  <si>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</si>
  <si>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</si>
  <si>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</si>
  <si>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</si>
  <si>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</si>
  <si>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</si>
  <si>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</si>
  <si>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</si>
  <si>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</si>
  <si>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</si>
  <si>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</si>
  <si>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</si>
  <si>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</si>
  <si>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</si>
  <si>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</si>
  <si>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</si>
  <si>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</si>
  <si>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</si>
  <si>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</si>
  <si>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</si>
  <si>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</si>
  <si>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</si>
  <si>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</si>
  <si>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</si>
  <si>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</si>
  <si>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</si>
  <si>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</si>
  <si>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</si>
  <si>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</si>
  <si>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</si>
  <si>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</si>
  <si>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</si>
  <si>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</si>
  <si>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</si>
  <si>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</si>
  <si>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</si>
  <si>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</si>
  <si>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</si>
  <si>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</si>
  <si>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</si>
  <si>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</si>
  <si>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</si>
  <si>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</si>
  <si>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</si>
  <si>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</si>
  <si>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</si>
  <si>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</si>
  <si>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</si>
  <si>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</si>
  <si>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</si>
  <si>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</si>
  <si>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</si>
  <si>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</si>
  <si>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</si>
  <si>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</si>
  <si>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</si>
  <si>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</si>
  <si>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</si>
  <si>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</si>
  <si>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</si>
  <si>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</si>
  <si>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</si>
  <si>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</si>
  <si>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</si>
  <si>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</si>
  <si>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</si>
  <si>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</si>
  <si>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</si>
  <si>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</si>
  <si>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</si>
  <si>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</si>
  <si>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</si>
  <si>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</si>
  <si>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</si>
  <si>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</si>
  <si>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</si>
  <si>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</si>
  <si>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</si>
  <si>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</si>
  <si>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</si>
  <si>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</si>
  <si>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</si>
  <si>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</si>
  <si>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</si>
  <si>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</si>
  <si>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</si>
  <si>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</si>
  <si>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</si>
  <si>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</si>
  <si>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</si>
  <si>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</si>
  <si>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</si>
  <si>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</si>
  <si>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</si>
  <si>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</si>
  <si>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</si>
  <si>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</si>
  <si>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</si>
  <si>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</si>
  <si>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</si>
  <si>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</si>
  <si>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</si>
  <si>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</si>
  <si>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</si>
  <si>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</si>
  <si>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</si>
  <si>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</si>
  <si>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</si>
  <si>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</si>
  <si>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</si>
  <si>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</si>
  <si>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</si>
  <si>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</si>
  <si>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</si>
  <si>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</si>
  <si>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</si>
  <si>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</si>
  <si>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</si>
  <si>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</si>
  <si>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</si>
  <si>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</si>
  <si>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</si>
  <si>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</si>
  <si>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</si>
  <si>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</si>
  <si>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</si>
  <si>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</si>
  <si>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</si>
  <si>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</si>
  <si>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</si>
  <si>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</si>
  <si>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</si>
  <si>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</si>
  <si>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</si>
  <si>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</si>
  <si>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</si>
  <si>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</si>
  <si>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</si>
  <si>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</si>
  <si>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</si>
  <si>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</si>
  <si>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</si>
  <si>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</si>
  <si>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</si>
  <si>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</si>
  <si>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</si>
  <si>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</si>
  <si>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</si>
  <si>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</si>
  <si>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</si>
  <si>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</si>
  <si>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</si>
  <si>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</si>
  <si>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</si>
  <si>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</si>
  <si>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</si>
  <si>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</si>
  <si>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</si>
  <si>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</si>
  <si>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</si>
  <si>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</si>
  <si>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</si>
  <si>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</si>
  <si>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</si>
  <si>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</si>
  <si>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</si>
  <si>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</si>
  <si>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</si>
  <si>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</si>
  <si>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</si>
  <si>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</si>
  <si>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</si>
  <si>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</si>
  <si>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</si>
  <si>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</si>
  <si>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</si>
  <si>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</si>
  <si>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</si>
  <si>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</si>
  <si>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</si>
  <si>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</si>
  <si>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</si>
  <si>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</si>
  <si>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</si>
  <si>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</si>
  <si>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</si>
  <si>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</si>
  <si>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</si>
  <si>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</si>
  <si>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</si>
  <si>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</si>
  <si>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</si>
  <si>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</si>
  <si>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</si>
  <si>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</si>
  <si>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</si>
  <si>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</si>
  <si>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</si>
  <si>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</si>
  <si>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</si>
  <si>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</si>
  <si>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</si>
  <si>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</si>
  <si>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</si>
  <si>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</si>
  <si>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</si>
  <si>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</si>
  <si>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</si>
  <si>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</si>
  <si>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</si>
  <si>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</si>
  <si>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</si>
  <si>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</si>
  <si>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</si>
  <si>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</si>
  <si>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</si>
  <si>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</si>
  <si>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</si>
  <si>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</si>
  <si>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</si>
  <si>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</si>
  <si>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</si>
  <si>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</si>
  <si>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</si>
  <si>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</si>
  <si>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</si>
  <si>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</si>
  <si>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</si>
  <si>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</si>
  <si>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</si>
  <si>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</si>
  <si>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</si>
  <si>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</si>
  <si>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</si>
  <si>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</si>
  <si>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</si>
  <si>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</si>
  <si>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</si>
  <si>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</si>
  <si>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</si>
  <si>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</si>
  <si>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</si>
  <si>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</si>
  <si>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</si>
  <si>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</si>
  <si>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</si>
  <si>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</si>
  <si>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</si>
  <si>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</si>
  <si>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</si>
  <si>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</si>
  <si>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</si>
  <si>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</si>
  <si>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</si>
  <si>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</si>
  <si>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</si>
  <si>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</si>
  <si>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</si>
  <si>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</si>
  <si>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</si>
  <si>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</si>
  <si>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</si>
  <si>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</si>
  <si>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</si>
  <si>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</si>
  <si>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</si>
  <si>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</si>
  <si>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</si>
  <si>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</si>
  <si>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</si>
  <si>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</si>
  <si>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</si>
  <si>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</si>
  <si>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</si>
  <si>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</si>
  <si>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</si>
  <si>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</si>
  <si>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</si>
  <si>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</si>
  <si>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</si>
  <si>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</si>
  <si>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</si>
  <si>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</si>
  <si>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</si>
  <si>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</si>
  <si>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</si>
  <si>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</si>
  <si>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</si>
  <si>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</si>
  <si>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</si>
  <si>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</si>
  <si>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</si>
  <si>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</si>
  <si>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</si>
  <si>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</si>
  <si>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</si>
  <si>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</si>
  <si>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</si>
  <si>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</si>
  <si>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</si>
  <si>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</si>
  <si>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</si>
  <si>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</si>
  <si>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</si>
  <si>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</si>
  <si>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</si>
  <si>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</si>
  <si>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</si>
  <si>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</si>
  <si>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</si>
  <si>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</si>
  <si>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</si>
  <si>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</si>
  <si>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</si>
  <si>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</si>
  <si>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</si>
  <si>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</si>
  <si>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</si>
  <si>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</si>
  <si>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</si>
  <si>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</si>
  <si>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</si>
  <si>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</si>
  <si>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</si>
  <si>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</si>
  <si>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</si>
  <si>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</si>
  <si>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</si>
  <si>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</si>
  <si>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</si>
  <si>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</si>
  <si>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</si>
  <si>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</si>
  <si>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</si>
  <si>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</si>
  <si>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</si>
  <si>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</si>
  <si>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</si>
  <si>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</si>
  <si>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</si>
  <si>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</si>
  <si>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</si>
  <si>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</si>
  <si>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</si>
  <si>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</si>
  <si>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</si>
  <si>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</si>
  <si>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</si>
  <si>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</si>
  <si>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</si>
  <si>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</si>
  <si>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</si>
  <si>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</si>
  <si>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</si>
  <si>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</si>
  <si>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</si>
  <si>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</si>
  <si>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</si>
  <si>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</si>
  <si>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</si>
  <si>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</si>
  <si>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</si>
  <si>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</si>
  <si>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</si>
  <si>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</si>
  <si>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</si>
  <si>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</si>
  <si>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</si>
  <si>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</si>
  <si>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</si>
  <si>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</si>
  <si>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</si>
  <si>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</si>
  <si>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</si>
  <si>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</si>
  <si>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</si>
  <si>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</si>
  <si>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</si>
  <si>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</si>
  <si>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</si>
  <si>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</si>
  <si>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</si>
  <si>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</si>
  <si>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</si>
  <si>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</si>
  <si>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</si>
  <si>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</si>
  <si>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</si>
  <si>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</si>
  <si>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</si>
  <si>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</si>
  <si>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</si>
  <si>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</si>
  <si>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</si>
  <si>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</si>
  <si>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</si>
  <si>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</si>
  <si>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</si>
  <si>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</si>
  <si>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</si>
  <si>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</si>
  <si>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</si>
  <si>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</si>
  <si>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</si>
  <si>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</si>
  <si>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</si>
  <si>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</si>
  <si>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</si>
  <si>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</si>
  <si>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</si>
  <si>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</si>
  <si>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</si>
  <si>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</si>
  <si>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</si>
  <si>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</si>
  <si>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</si>
  <si>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</si>
  <si>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</si>
  <si>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</si>
  <si>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</si>
  <si>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</si>
  <si>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</si>
  <si>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</si>
  <si>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</si>
  <si>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</si>
  <si>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</si>
  <si>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</si>
  <si>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</si>
  <si>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</si>
  <si>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</si>
  <si>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</si>
  <si>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</si>
  <si>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</si>
  <si>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</si>
  <si>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</si>
  <si>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</si>
  <si>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</si>
  <si>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</si>
  <si>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</si>
  <si>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</si>
  <si>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</si>
  <si>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</si>
  <si>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</si>
  <si>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</si>
  <si>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</si>
  <si>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</si>
  <si>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</si>
  <si>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</si>
  <si>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</si>
  <si>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</si>
  <si>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</si>
  <si>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</si>
  <si>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</si>
  <si>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</si>
  <si>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</si>
  <si>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</si>
  <si>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</si>
  <si>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</si>
  <si>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</si>
  <si>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</si>
  <si>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</si>
  <si>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</si>
  <si>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</si>
  <si>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</si>
  <si>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</si>
  <si>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</si>
  <si>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</si>
  <si>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</si>
  <si>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</si>
  <si>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</si>
  <si>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</si>
  <si>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</si>
  <si>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</si>
  <si>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</si>
  <si>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</si>
  <si>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</si>
  <si>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</si>
  <si>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</si>
  <si>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</si>
  <si>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</si>
  <si>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</si>
  <si>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</si>
  <si>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</si>
  <si>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</si>
  <si>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</si>
  <si>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</si>
  <si>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</si>
  <si>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</si>
  <si>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</si>
  <si>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</si>
  <si>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</si>
  <si>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</si>
  <si>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</si>
  <si>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</si>
  <si>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</si>
  <si>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</si>
  <si>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</si>
  <si>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</si>
  <si>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</si>
  <si>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</si>
  <si>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</si>
  <si>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</si>
  <si>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</si>
  <si>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</si>
  <si>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</si>
  <si>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</si>
  <si>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</si>
  <si>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</si>
  <si>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</si>
  <si>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</si>
  <si>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</si>
  <si>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</si>
  <si>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</si>
  <si>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</si>
  <si>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</si>
  <si>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</si>
  <si>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</si>
  <si>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</si>
  <si>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</si>
  <si>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</si>
  <si>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</si>
  <si>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</si>
  <si>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</si>
  <si>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</si>
  <si>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</si>
  <si>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</si>
  <si>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</si>
  <si>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</si>
  <si>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</si>
  <si>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</si>
  <si>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</si>
  <si>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</si>
  <si>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</si>
  <si>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</si>
  <si>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</si>
  <si>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</si>
  <si>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</si>
  <si>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</si>
  <si>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</si>
  <si>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</si>
  <si>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</si>
  <si>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</si>
  <si>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</si>
  <si>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</si>
  <si>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</si>
  <si>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</si>
  <si>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</si>
  <si>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</si>
  <si>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</si>
  <si>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</si>
  <si>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</si>
  <si>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</si>
  <si>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</si>
  <si>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</si>
  <si>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</si>
  <si>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</si>
  <si>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</si>
  <si>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</si>
  <si>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</si>
  <si>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</si>
  <si>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</si>
  <si>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</si>
  <si>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</si>
  <si>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</si>
  <si>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</si>
  <si>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</si>
  <si>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</si>
  <si>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</si>
  <si>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</si>
  <si>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</si>
  <si>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</si>
  <si>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</si>
  <si>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</si>
  <si>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</si>
  <si>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</si>
  <si>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</si>
  <si>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</si>
  <si>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</si>
  <si>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</si>
  <si>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</si>
  <si>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</si>
  <si>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</si>
  <si>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</si>
  <si>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</si>
  <si>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</si>
  <si>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</si>
  <si>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</si>
  <si>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</si>
  <si>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</si>
  <si>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</si>
  <si>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</si>
  <si>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</si>
  <si>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</si>
  <si>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</si>
  <si>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</si>
  <si>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</si>
  <si>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</si>
  <si>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</si>
  <si>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</si>
  <si>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</si>
  <si>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</si>
  <si>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</si>
  <si>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</si>
  <si>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</si>
  <si>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</si>
  <si>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</si>
  <si>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</si>
  <si>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</si>
  <si>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</si>
  <si>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</si>
  <si>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</si>
  <si>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</si>
  <si>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</si>
  <si>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</si>
  <si>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</si>
  <si>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</si>
  <si>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</si>
  <si>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</si>
  <si>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</si>
  <si>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</si>
  <si>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</si>
  <si>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</si>
  <si>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</si>
  <si>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</si>
  <si>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</si>
  <si>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</si>
  <si>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</si>
  <si>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</si>
  <si>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</si>
  <si>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</si>
  <si>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</si>
  <si>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</si>
  <si>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</si>
  <si>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</si>
  <si>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</si>
  <si>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</si>
  <si>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</si>
  <si>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</si>
  <si>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</si>
  <si>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</si>
  <si>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</si>
  <si>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</si>
  <si>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</si>
  <si>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</si>
  <si>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</si>
  <si>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</si>
  <si>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</si>
  <si>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</si>
  <si>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</si>
  <si>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</si>
  <si>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</si>
  <si>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</si>
  <si>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</si>
  <si>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</si>
  <si>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</si>
  <si>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</si>
  <si>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</si>
  <si>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</si>
  <si>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</si>
  <si>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</si>
  <si>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</si>
  <si>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</si>
  <si>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</si>
  <si>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</si>
  <si>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</si>
  <si>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</si>
  <si>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</si>
  <si>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</si>
  <si>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</si>
  <si>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</si>
  <si>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</si>
  <si>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</si>
  <si>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</si>
  <si>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</si>
  <si>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</si>
  <si>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</si>
  <si>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</si>
  <si>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</si>
  <si>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</si>
  <si>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</si>
  <si>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</si>
  <si>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</si>
  <si>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</si>
  <si>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</si>
  <si>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</si>
  <si>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</si>
  <si>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</si>
  <si>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</si>
  <si>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</si>
  <si>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</si>
  <si>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</si>
  <si>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</si>
  <si>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</si>
  <si>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</si>
  <si>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</si>
  <si>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</si>
  <si>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</si>
  <si>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</si>
  <si>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</si>
  <si>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</si>
  <si>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</si>
  <si>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</si>
  <si>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</si>
  <si>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</si>
  <si>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</si>
  <si>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</si>
  <si>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</si>
  <si>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</si>
  <si>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</si>
  <si>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</si>
  <si>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</si>
  <si>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</si>
  <si>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</si>
  <si>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</si>
  <si>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</si>
  <si>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</si>
  <si>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</si>
  <si>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</si>
  <si>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</si>
  <si>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</si>
  <si>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</si>
  <si>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</si>
  <si>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</si>
  <si>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</si>
  <si>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</si>
  <si>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</si>
  <si>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</si>
  <si>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</si>
  <si>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</si>
  <si>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</si>
  <si>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</si>
  <si>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</si>
  <si>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</si>
  <si>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</si>
  <si>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</si>
  <si>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</si>
  <si>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</si>
  <si>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</si>
  <si>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</si>
  <si>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</si>
  <si>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</si>
  <si>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</si>
  <si>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</si>
  <si>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</si>
  <si>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</si>
  <si>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</si>
  <si>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</si>
  <si>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</si>
  <si>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</si>
  <si>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</si>
  <si>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</si>
  <si>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</si>
  <si>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</si>
  <si>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</si>
  <si>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</si>
  <si>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</si>
  <si>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</si>
  <si>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</si>
  <si>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</si>
  <si>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</si>
  <si>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</si>
  <si>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</si>
  <si>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</si>
  <si>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</si>
  <si>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</si>
  <si>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</si>
  <si>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</si>
  <si>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</si>
  <si>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</si>
  <si>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</si>
  <si>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</si>
  <si>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</si>
  <si>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</si>
  <si>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</si>
  <si>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</si>
  <si>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</si>
  <si>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</si>
  <si>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</si>
  <si>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</si>
  <si>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</si>
  <si>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</si>
  <si>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</si>
  <si>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</si>
  <si>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</si>
  <si>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</si>
  <si>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</si>
  <si>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</si>
  <si>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</si>
  <si>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</si>
  <si>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</si>
  <si>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</si>
  <si>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</si>
  <si>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</si>
  <si>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</si>
  <si>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</si>
  <si>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</si>
  <si>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</si>
  <si>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</si>
  <si>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</si>
  <si>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</si>
  <si>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</si>
  <si>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</si>
  <si>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</si>
  <si>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</si>
  <si>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</si>
  <si>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</si>
  <si>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</si>
  <si>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</si>
  <si>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</si>
  <si>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</si>
  <si>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</si>
  <si>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</si>
  <si>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</si>
  <si>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</si>
  <si>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</si>
  <si>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</si>
  <si>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</si>
  <si>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</si>
  <si>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</si>
  <si>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</si>
  <si>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</si>
  <si>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</si>
  <si>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</si>
  <si>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</si>
  <si>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</si>
  <si>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</si>
  <si>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</si>
  <si>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</si>
  <si>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</si>
  <si>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</si>
  <si>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</si>
  <si>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</si>
  <si>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</si>
  <si>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</si>
  <si>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</si>
  <si>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</si>
  <si>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</si>
  <si>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</si>
  <si>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</si>
  <si>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</si>
  <si>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</si>
  <si>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</si>
  <si>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</si>
  <si>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</si>
  <si>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</si>
  <si>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</si>
  <si>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</si>
  <si>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</si>
  <si>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</si>
  <si>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</si>
  <si>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</si>
  <si>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</si>
  <si>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</si>
  <si>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</si>
  <si>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</si>
  <si>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</si>
  <si>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</si>
  <si>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</si>
  <si>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</si>
  <si>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</si>
  <si>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</si>
  <si>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</si>
  <si>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</si>
  <si>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</si>
  <si>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</si>
  <si>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</si>
  <si>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</si>
  <si>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</si>
  <si>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</si>
  <si>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</si>
  <si>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</si>
  <si>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</si>
  <si>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</si>
  <si>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</si>
  <si>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</si>
  <si>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</si>
  <si>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</si>
  <si>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</si>
  <si>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</si>
  <si>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</si>
  <si>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</si>
  <si>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</si>
  <si>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</si>
  <si>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</si>
  <si>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</si>
  <si>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</si>
  <si>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</si>
  <si>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</si>
  <si>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</si>
  <si>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</si>
  <si>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</si>
  <si>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</si>
  <si>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</si>
  <si>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</si>
  <si>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</si>
  <si>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</si>
  <si>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</si>
  <si>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</si>
  <si>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</si>
  <si>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</si>
  <si>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</si>
  <si>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</si>
  <si>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</si>
  <si>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</si>
  <si>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</si>
  <si>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</si>
  <si>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</si>
  <si>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</si>
  <si>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</si>
  <si>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</si>
  <si>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</si>
  <si>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</si>
  <si>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</si>
  <si>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</si>
  <si>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</si>
  <si>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</si>
  <si>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</si>
  <si>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</si>
  <si>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</si>
  <si>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</si>
  <si>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</si>
  <si>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</si>
  <si>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</si>
  <si>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</si>
  <si>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</si>
  <si>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</si>
  <si>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</si>
  <si>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</si>
  <si>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</si>
  <si>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</si>
  <si>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</si>
  <si>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</si>
  <si>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</si>
  <si>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</si>
  <si>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</si>
  <si>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</si>
  <si>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</si>
  <si>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</si>
  <si>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</si>
  <si>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</si>
  <si>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</si>
  <si>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</si>
  <si>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</si>
  <si>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</si>
  <si>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</si>
  <si>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</si>
  <si>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</si>
  <si>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</si>
  <si>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</si>
  <si>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</si>
  <si>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</si>
  <si>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</si>
  <si>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</si>
  <si>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</si>
  <si>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</si>
  <si>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</si>
  <si>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</si>
  <si>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</si>
  <si>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</si>
  <si>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</si>
  <si>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</si>
  <si>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</si>
  <si>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</si>
  <si>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</si>
  <si>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</si>
  <si>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</si>
  <si>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</si>
  <si>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</si>
  <si>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</si>
  <si>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</si>
  <si>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</si>
  <si>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</si>
  <si>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</si>
  <si>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</si>
  <si>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</si>
  <si>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</si>
  <si>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</si>
  <si>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</si>
  <si>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</si>
  <si>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</si>
  <si>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</si>
  <si>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</si>
  <si>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</si>
  <si>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</si>
  <si>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</si>
  <si>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</si>
  <si>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</si>
  <si>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</si>
  <si>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</si>
  <si>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</si>
  <si>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</si>
  <si>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</si>
  <si>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</si>
  <si>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</si>
  <si>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</si>
  <si>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</si>
  <si>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</si>
  <si>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</si>
  <si>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</si>
  <si>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</si>
  <si>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</si>
  <si>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</si>
  <si>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</si>
  <si>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</si>
  <si>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</si>
  <si>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</si>
  <si>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</si>
  <si>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</si>
  <si>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</si>
  <si>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</si>
  <si>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</si>
  <si>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</si>
  <si>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</si>
  <si>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</si>
  <si>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</si>
  <si>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</si>
  <si>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</si>
  <si>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</si>
  <si>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</si>
  <si>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</si>
  <si>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</si>
  <si>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</si>
  <si>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</si>
  <si>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</si>
  <si>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</si>
  <si>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</si>
  <si>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</si>
  <si>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</si>
  <si>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</si>
  <si>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</si>
  <si>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</si>
  <si>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</si>
  <si>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</si>
  <si>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</si>
  <si>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</si>
  <si>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</si>
  <si>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</si>
  <si>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</si>
  <si>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</si>
  <si>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</si>
  <si>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</si>
  <si>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</si>
  <si>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</si>
  <si>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</si>
  <si>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</si>
  <si>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</si>
  <si>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</si>
  <si>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</si>
  <si>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</si>
  <si>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</si>
  <si>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</si>
  <si>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</si>
  <si>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</si>
  <si>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</si>
  <si>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</si>
  <si>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</si>
  <si>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</si>
  <si>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</si>
  <si>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</si>
  <si>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</si>
  <si>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</si>
  <si>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</si>
  <si>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</si>
  <si>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</si>
  <si>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</si>
  <si>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</si>
  <si>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</si>
  <si>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</si>
  <si>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</si>
  <si>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</si>
  <si>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</si>
  <si>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</si>
  <si>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</si>
  <si>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</si>
  <si>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</si>
  <si>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</si>
  <si>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</si>
  <si>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</si>
  <si>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</si>
  <si>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</si>
  <si>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</si>
  <si>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</si>
  <si>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</si>
  <si>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</si>
  <si>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</si>
  <si>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</si>
  <si>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</si>
  <si>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</si>
  <si>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</si>
  <si>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</si>
  <si>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</si>
  <si>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</si>
  <si>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</si>
  <si>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</si>
  <si>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</si>
  <si>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</si>
  <si>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</si>
  <si>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</si>
  <si>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</si>
  <si>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</si>
  <si>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</si>
  <si>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</si>
  <si>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</si>
  <si>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</si>
  <si>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</si>
  <si>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</si>
  <si>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</si>
  <si>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</si>
  <si>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</si>
  <si>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</si>
  <si>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</si>
  <si>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</si>
  <si>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</si>
  <si>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</si>
  <si>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</si>
  <si>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</si>
  <si>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</si>
  <si>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</si>
  <si>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</si>
  <si>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</si>
  <si>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</si>
  <si>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</si>
  <si>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</si>
  <si>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</si>
  <si>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</si>
  <si>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</si>
  <si>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</si>
  <si>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</si>
  <si>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</si>
  <si>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</si>
  <si>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</si>
  <si>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</si>
  <si>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</si>
  <si>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</si>
  <si>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</si>
  <si>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</si>
  <si>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</si>
  <si>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</si>
  <si>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</si>
  <si>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</si>
  <si>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</si>
  <si>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</si>
  <si>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</si>
  <si>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</si>
  <si>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</si>
  <si>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</si>
  <si>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</si>
  <si>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</si>
  <si>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</si>
  <si>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</si>
  <si>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</si>
  <si>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</si>
  <si>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</si>
  <si>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</si>
  <si>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</si>
  <si>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</si>
  <si>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</si>
  <si>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</si>
  <si>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</si>
  <si>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</si>
  <si>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</si>
  <si>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</si>
  <si>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</si>
  <si>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</si>
  <si>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</si>
  <si>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</si>
  <si>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</si>
  <si>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</si>
  <si>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</si>
  <si>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</si>
  <si>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</si>
  <si>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</si>
  <si>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</si>
  <si>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</si>
  <si>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</si>
  <si>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</si>
  <si>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</si>
  <si>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</si>
  <si>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</si>
  <si>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</si>
  <si>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</si>
  <si>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</si>
  <si>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</si>
  <si>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</si>
  <si>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</si>
  <si>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</si>
  <si>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</si>
  <si>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</si>
  <si>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</si>
  <si>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</si>
  <si>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</si>
  <si>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</si>
  <si>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</si>
  <si>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</si>
  <si>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</si>
  <si>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</si>
  <si>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</si>
  <si>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</si>
  <si>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</si>
  <si>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</si>
  <si>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</si>
  <si>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</si>
  <si>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</si>
  <si>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</si>
  <si>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</si>
  <si>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</si>
  <si>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</si>
  <si>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</si>
  <si>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</si>
  <si>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</si>
  <si>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</si>
  <si>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</si>
  <si>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</si>
  <si>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</si>
  <si>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</si>
  <si>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</si>
  <si>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</si>
  <si>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</si>
  <si>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</si>
  <si>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</si>
  <si>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</si>
  <si>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</si>
  <si>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</si>
  <si>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</si>
  <si>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</si>
  <si>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</si>
  <si>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</si>
  <si>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</si>
  <si>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</si>
  <si>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</si>
  <si>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</si>
  <si>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</si>
  <si>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</si>
  <si>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</si>
  <si>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</si>
  <si>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</si>
  <si>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</si>
  <si>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</si>
  <si>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</si>
  <si>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</si>
  <si>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</si>
  <si>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</si>
  <si>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</si>
  <si>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</si>
  <si>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</si>
  <si>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</si>
  <si>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</si>
  <si>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</si>
  <si>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</si>
  <si>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</si>
  <si>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</si>
  <si>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</si>
  <si>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</si>
  <si>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</si>
  <si>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</si>
  <si>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</si>
  <si>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</si>
  <si>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</si>
  <si>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</si>
  <si>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</si>
  <si>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</si>
  <si>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</si>
  <si>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</si>
  <si>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</si>
  <si>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</si>
  <si>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</si>
  <si>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</si>
  <si>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</si>
  <si>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</si>
  <si>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</si>
  <si>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</si>
  <si>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</si>
  <si>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</si>
  <si>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</si>
  <si>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</si>
  <si>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</si>
  <si>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</si>
  <si>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</si>
  <si>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</si>
  <si>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</si>
  <si>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</si>
  <si>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</si>
  <si>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</si>
  <si>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</si>
  <si>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</si>
  <si>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</si>
  <si>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</si>
  <si>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</si>
  <si>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</si>
  <si>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</si>
  <si>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</si>
  <si>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</si>
  <si>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</si>
  <si>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</si>
  <si>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</si>
  <si>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</si>
  <si>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</si>
  <si>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</si>
  <si>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</si>
  <si>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</si>
  <si>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</si>
  <si>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</si>
  <si>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</si>
  <si>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</si>
  <si>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</si>
  <si>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</si>
  <si>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</si>
  <si>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</si>
  <si>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</si>
  <si>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</si>
  <si>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</si>
  <si>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</si>
  <si>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</si>
  <si>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</si>
  <si>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</si>
  <si>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</si>
  <si>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</si>
  <si>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</si>
  <si>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</si>
  <si>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</si>
  <si>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</si>
  <si>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</si>
  <si>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</si>
  <si>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</si>
  <si>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</si>
  <si>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</si>
  <si>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</si>
  <si>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</si>
  <si>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</si>
  <si>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</si>
  <si>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</si>
  <si>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</si>
  <si>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</si>
  <si>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</si>
  <si>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</si>
  <si>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</si>
  <si>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</si>
  <si>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</si>
  <si>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</si>
  <si>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</si>
  <si>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</si>
  <si>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</si>
  <si>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</si>
  <si>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</si>
  <si>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</si>
  <si>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</si>
  <si>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</si>
  <si>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</si>
  <si>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</si>
  <si>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</si>
  <si>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</si>
  <si>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</si>
  <si>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</si>
  <si>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</si>
  <si>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</si>
  <si>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</si>
  <si>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</si>
  <si>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</si>
  <si>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</si>
  <si>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</si>
  <si>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</si>
  <si>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</si>
  <si>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</si>
  <si>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</si>
  <si>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</si>
  <si>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</si>
  <si>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</si>
  <si>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</si>
  <si>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</si>
  <si>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</si>
  <si>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</si>
  <si>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</si>
  <si>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</si>
  <si>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</si>
  <si>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</si>
  <si>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</si>
  <si>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</si>
  <si>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</si>
  <si>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</si>
  <si>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</si>
  <si>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</si>
  <si>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</si>
  <si>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</si>
  <si>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</si>
  <si>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</si>
  <si>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</si>
  <si>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</si>
  <si>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</si>
  <si>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</si>
  <si>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</si>
  <si>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</si>
  <si>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</si>
  <si>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</si>
  <si>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</si>
  <si>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</si>
  <si>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</si>
  <si>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</si>
  <si>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</si>
  <si>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</si>
  <si>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</si>
  <si>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</si>
  <si>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</si>
  <si>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</si>
  <si>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</si>
  <si>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</si>
  <si>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</si>
  <si>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</si>
  <si>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</si>
  <si>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</si>
  <si>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</si>
  <si>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</si>
  <si>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</si>
  <si>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</si>
  <si>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</si>
  <si>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</si>
  <si>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</si>
  <si>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</si>
  <si>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</si>
  <si>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</si>
  <si>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</si>
  <si>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</si>
  <si>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</si>
  <si>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</si>
  <si>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</si>
  <si>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</si>
  <si>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</si>
  <si>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</si>
  <si>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</si>
  <si>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</si>
  <si>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</si>
  <si>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</si>
  <si>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</si>
  <si>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</si>
  <si>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</si>
  <si>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</si>
  <si>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</si>
  <si>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</si>
  <si>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</si>
  <si>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</si>
  <si>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</si>
  <si>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</si>
  <si>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</si>
  <si>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</si>
  <si>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</si>
  <si>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</si>
  <si>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</si>
  <si>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</si>
  <si>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</si>
  <si>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</si>
  <si>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</si>
  <si>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</si>
  <si>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</si>
  <si>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</si>
  <si>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</si>
  <si>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</si>
  <si>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</si>
  <si>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</si>
  <si>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</si>
  <si>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</si>
  <si>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</si>
  <si>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</si>
  <si>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</si>
  <si>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</si>
  <si>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</si>
  <si>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</si>
  <si>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</si>
  <si>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</si>
  <si>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</si>
  <si>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</si>
  <si>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</si>
  <si>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</si>
  <si>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</si>
  <si>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</si>
  <si>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</si>
  <si>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</si>
  <si>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</si>
  <si>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</si>
  <si>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</si>
  <si>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</si>
  <si>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</si>
  <si>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</si>
  <si>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</si>
  <si>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</si>
  <si>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</si>
  <si>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</si>
  <si>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</si>
  <si>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</si>
  <si>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</si>
  <si>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</si>
  <si>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</si>
  <si>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</si>
  <si>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</si>
  <si>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</si>
  <si>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</si>
  <si>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</si>
  <si>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</si>
  <si>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</si>
  <si>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</si>
  <si>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</si>
  <si>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</si>
  <si>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</si>
  <si>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</si>
  <si>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</si>
  <si>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</si>
  <si>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</si>
  <si>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</si>
  <si>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</si>
  <si>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</si>
  <si>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</si>
  <si>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</si>
  <si>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</si>
  <si>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</si>
  <si>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</si>
  <si>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</si>
  <si>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</si>
  <si>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</si>
  <si>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</si>
  <si>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</si>
  <si>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</si>
  <si>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</si>
  <si>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</si>
  <si>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</si>
  <si>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</si>
  <si>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</si>
  <si>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</si>
  <si>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</si>
  <si>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</si>
  <si>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</si>
  <si>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</si>
  <si>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</si>
  <si>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</si>
  <si>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</si>
  <si>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</si>
  <si>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</si>
  <si>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</si>
  <si>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</si>
  <si>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</si>
  <si>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</si>
  <si>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</si>
  <si>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</si>
  <si>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</si>
  <si>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</si>
  <si>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</si>
  <si>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</si>
  <si>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</si>
  <si>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</si>
  <si>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</si>
  <si>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</si>
  <si>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</si>
  <si>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</si>
  <si>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</si>
  <si>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</si>
  <si>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</si>
  <si>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</si>
  <si>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</si>
  <si>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</si>
  <si>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</si>
  <si>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</si>
  <si>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</si>
  <si>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</si>
  <si>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</si>
  <si>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</si>
  <si>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</si>
  <si>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</si>
  <si>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</si>
  <si>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</si>
  <si>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</si>
  <si>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</si>
  <si>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</si>
  <si>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</si>
  <si>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</si>
  <si>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</si>
  <si>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</si>
  <si>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</si>
  <si>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</si>
  <si>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</si>
  <si>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</si>
  <si>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</si>
  <si>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</si>
  <si>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</si>
  <si>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</si>
  <si>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</si>
  <si>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</si>
  <si>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</si>
  <si>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</si>
  <si>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</si>
  <si>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</si>
  <si>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</si>
  <si>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</si>
  <si>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</si>
  <si>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</si>
  <si>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</si>
  <si>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</si>
  <si>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</si>
  <si>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</si>
  <si>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</si>
  <si>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</si>
  <si>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</si>
  <si>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</si>
  <si>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</si>
  <si>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</si>
  <si>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</si>
  <si>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</si>
  <si>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</si>
  <si>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</si>
  <si>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</si>
  <si>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</si>
  <si>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</si>
  <si>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</si>
  <si>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</si>
  <si>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</si>
  <si>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</si>
  <si>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</si>
  <si>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</si>
  <si>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</si>
  <si>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</si>
  <si>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</si>
  <si>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</si>
  <si>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</si>
  <si>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</si>
  <si>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</si>
  <si>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</si>
  <si>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</si>
  <si>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</si>
  <si>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</si>
  <si>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</si>
  <si>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</si>
  <si>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</si>
  <si>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</si>
  <si>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</si>
  <si>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</si>
  <si>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</si>
  <si>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</si>
  <si>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</si>
  <si>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</si>
  <si>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</si>
  <si>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</si>
  <si>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</si>
  <si>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</si>
  <si>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</si>
  <si>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</si>
  <si>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</si>
  <si>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</si>
  <si>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</si>
  <si>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</si>
  <si>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</si>
  <si>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</si>
  <si>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</si>
  <si>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</si>
  <si>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</si>
  <si>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</si>
  <si>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</si>
  <si>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</si>
  <si>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</si>
  <si>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</si>
  <si>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</si>
  <si>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</si>
  <si>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</si>
  <si>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</si>
  <si>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</si>
  <si>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</si>
  <si>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</si>
  <si>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</si>
  <si>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</si>
  <si>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</si>
  <si>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</si>
  <si>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</si>
  <si>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</si>
  <si>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</si>
  <si>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</si>
  <si>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</si>
  <si>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</si>
  <si>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</si>
  <si>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</si>
  <si>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</si>
  <si>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</si>
  <si>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</si>
  <si>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</si>
  <si>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</si>
  <si>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</si>
  <si>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</si>
  <si>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</si>
  <si>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</si>
  <si>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</si>
  <si>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</si>
  <si>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</si>
  <si>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</si>
  <si>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</si>
  <si>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</si>
  <si>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</si>
  <si>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</si>
  <si>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</si>
  <si>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</si>
  <si>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</si>
  <si>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</si>
  <si>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</si>
  <si>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</si>
  <si>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</si>
  <si>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</si>
  <si>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</si>
  <si>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</si>
  <si>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</si>
  <si>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</si>
  <si>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</si>
  <si>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</si>
  <si>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</si>
  <si>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</si>
  <si>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</si>
  <si>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</si>
  <si>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</si>
  <si>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</si>
  <si>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</si>
  <si>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</si>
  <si>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</si>
  <si>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</si>
  <si>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</si>
  <si>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</si>
  <si>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</si>
  <si>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</si>
  <si>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</si>
  <si>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</si>
  <si>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</si>
  <si>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</si>
  <si>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</si>
  <si>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</si>
  <si>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</si>
  <si>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</si>
  <si>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</si>
  <si>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</si>
  <si>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</si>
  <si>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</si>
  <si>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</si>
  <si>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</si>
  <si>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</si>
  <si>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</si>
  <si>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</si>
  <si>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</si>
  <si>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</si>
  <si>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</si>
  <si>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</si>
  <si>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</si>
  <si>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</si>
  <si>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</si>
  <si>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</si>
  <si>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</si>
  <si>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</si>
  <si>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</si>
  <si>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</si>
  <si>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</si>
  <si>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</si>
  <si>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</si>
  <si>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</si>
  <si>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</si>
  <si>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</si>
  <si>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</si>
  <si>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</si>
  <si>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</si>
  <si>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</si>
  <si>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</si>
  <si>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</si>
  <si>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</si>
  <si>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</si>
  <si>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</si>
  <si>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</si>
  <si>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</si>
  <si>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</si>
  <si>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</si>
  <si>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</si>
  <si>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</si>
  <si>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</si>
  <si>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</si>
  <si>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</si>
  <si>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</si>
  <si>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</si>
  <si>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</si>
  <si>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</si>
  <si>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</si>
  <si>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</si>
  <si>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</si>
  <si>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</si>
  <si>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</si>
  <si>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</si>
  <si>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</si>
  <si>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</si>
  <si>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</si>
  <si>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</si>
  <si>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</si>
  <si>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</si>
  <si>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</si>
  <si>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</si>
  <si>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</si>
  <si>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</si>
  <si>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</si>
  <si>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</si>
  <si>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</si>
  <si>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</si>
  <si>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</si>
  <si>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</si>
  <si>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</si>
  <si>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</si>
  <si>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</si>
  <si>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</si>
  <si>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</si>
  <si>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</si>
  <si>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</si>
  <si>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</si>
  <si>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</si>
  <si>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</si>
  <si>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</si>
  <si>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</si>
  <si>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</si>
  <si>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</si>
  <si>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</si>
  <si>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</si>
  <si>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</si>
  <si>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</si>
  <si>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</si>
  <si>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</si>
  <si>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</si>
  <si>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</si>
  <si>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</si>
  <si>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</si>
  <si>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</si>
  <si>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</si>
  <si>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</si>
  <si>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</si>
  <si>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</si>
  <si>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</si>
  <si>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</si>
  <si>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</si>
  <si>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</si>
  <si>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</si>
  <si>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</si>
  <si>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</si>
  <si>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</si>
  <si>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</si>
  <si>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</si>
  <si>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</si>
  <si>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</si>
  <si>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</si>
  <si>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</si>
  <si>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</si>
  <si>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</si>
  <si>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</si>
  <si>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</si>
  <si>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</si>
  <si>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</si>
  <si>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</si>
  <si>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</si>
  <si>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</si>
  <si>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</si>
  <si>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</si>
  <si>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</si>
  <si>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</si>
  <si>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</si>
  <si>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</si>
  <si>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</si>
  <si>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</si>
  <si>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</si>
  <si>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</si>
  <si>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</si>
  <si>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</si>
  <si>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</si>
  <si>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</si>
  <si>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</si>
  <si>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</si>
  <si>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</si>
  <si>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</si>
  <si>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</si>
  <si>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</si>
  <si>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</si>
  <si>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</si>
  <si>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</si>
  <si>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</si>
  <si>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</si>
  <si>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</si>
  <si>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</si>
  <si>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</si>
  <si>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</si>
  <si>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</si>
  <si>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</si>
  <si>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</si>
  <si>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</si>
  <si>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</si>
  <si>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</si>
  <si>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</si>
  <si>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</si>
  <si>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</si>
  <si>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</si>
  <si>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</si>
  <si>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</si>
  <si>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</si>
  <si>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</si>
  <si>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</si>
  <si>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</si>
  <si>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</si>
  <si>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</si>
  <si>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</si>
  <si>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</si>
  <si>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</si>
  <si>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</si>
  <si>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</si>
  <si>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</si>
  <si>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</si>
  <si>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</si>
  <si>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</si>
  <si>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</si>
  <si>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</si>
  <si>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</si>
  <si>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</si>
  <si>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</si>
  <si>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</si>
  <si>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</si>
  <si>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</si>
  <si>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</si>
  <si>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</si>
  <si>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</si>
  <si>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</si>
  <si>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</si>
  <si>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</si>
  <si>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</si>
  <si>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</si>
  <si>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</si>
  <si>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</si>
  <si>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</si>
  <si>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</si>
  <si>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</si>
  <si>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</si>
  <si>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</si>
  <si>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</si>
  <si>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</si>
  <si>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</si>
  <si>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</si>
  <si>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</si>
  <si>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</si>
  <si>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</si>
  <si>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</si>
  <si>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</si>
  <si>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</si>
  <si>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</si>
  <si>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</si>
  <si>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</si>
  <si>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</si>
  <si>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</si>
  <si>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</si>
  <si>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</si>
  <si>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</si>
  <si>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</si>
  <si>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</si>
  <si>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</si>
  <si>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</si>
  <si>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</si>
  <si>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</si>
  <si>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</si>
  <si>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</si>
  <si>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</si>
  <si>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</si>
  <si>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</si>
  <si>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</si>
  <si>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</si>
  <si>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</si>
  <si>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</si>
  <si>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</si>
  <si>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</si>
  <si>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</si>
  <si>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</si>
  <si>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</si>
  <si>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</si>
  <si>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</si>
  <si>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</si>
  <si>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</si>
  <si>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</si>
  <si>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</si>
  <si>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</si>
  <si>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</si>
  <si>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</si>
  <si>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</si>
  <si>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</si>
  <si>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</si>
  <si>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</si>
  <si>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</si>
  <si>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</si>
  <si>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</si>
  <si>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</si>
  <si>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</si>
  <si>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</si>
  <si>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</si>
  <si>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</si>
  <si>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</si>
  <si>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</si>
  <si>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</si>
  <si>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</si>
  <si>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</si>
  <si>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</si>
  <si>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</si>
  <si>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</si>
  <si>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</si>
  <si>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</si>
  <si>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</si>
  <si>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</si>
  <si>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</si>
  <si>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</si>
  <si>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</si>
  <si>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</si>
  <si>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</si>
  <si>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</si>
  <si>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</si>
  <si>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</si>
  <si>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</si>
  <si>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</si>
  <si>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</si>
  <si>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</si>
  <si>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</si>
  <si>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</si>
  <si>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</si>
  <si>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</si>
  <si>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</si>
  <si>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</si>
  <si>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</si>
  <si>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</si>
  <si>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</si>
  <si>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</si>
  <si>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</si>
  <si>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</si>
  <si>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</si>
  <si>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</si>
  <si>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</si>
  <si>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</si>
  <si>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</si>
  <si>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</si>
  <si>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</si>
  <si>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</si>
  <si>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</si>
  <si>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</si>
  <si>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</si>
  <si>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</si>
  <si>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</si>
  <si>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</si>
  <si>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</si>
  <si>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</si>
  <si>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</si>
  <si>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</si>
  <si>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</si>
  <si>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</si>
  <si>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</si>
  <si>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</si>
  <si>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</si>
  <si>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</si>
  <si>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</si>
  <si>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</si>
  <si>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</si>
  <si>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</si>
  <si>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</si>
  <si>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</si>
  <si>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</si>
  <si>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</si>
  <si>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</si>
  <si>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</si>
  <si>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</si>
  <si>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</si>
  <si>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</si>
  <si>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</si>
  <si>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</si>
  <si>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</si>
  <si>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</si>
  <si>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</si>
  <si>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</si>
  <si>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</si>
  <si>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</si>
  <si>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</si>
  <si>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</si>
  <si>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</si>
  <si>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</si>
  <si>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</si>
  <si>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</si>
  <si>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</si>
  <si>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</si>
  <si>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</si>
  <si>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</si>
  <si>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</si>
  <si>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</si>
  <si>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</si>
  <si>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</si>
  <si>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</si>
  <si>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</si>
  <si>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</si>
  <si>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</si>
  <si>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</si>
  <si>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</si>
  <si>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</si>
  <si>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</si>
  <si>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</si>
  <si>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</si>
  <si>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</si>
  <si>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</si>
  <si>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</si>
  <si>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</si>
  <si>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</si>
  <si>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</si>
  <si>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</si>
  <si>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</si>
  <si>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</si>
  <si>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</si>
  <si>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</si>
  <si>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</si>
  <si>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</si>
  <si>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</si>
  <si>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</si>
  <si>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</si>
  <si>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</si>
  <si>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</si>
  <si>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</si>
  <si>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</si>
  <si>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</si>
  <si>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</si>
  <si>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</si>
  <si>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</si>
  <si>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</si>
  <si>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</si>
  <si>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</si>
  <si>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</si>
  <si>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</si>
  <si>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</si>
  <si>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</si>
  <si>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</si>
  <si>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</si>
  <si>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</si>
  <si>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</si>
  <si>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</si>
  <si>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</si>
  <si>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</si>
  <si>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</si>
  <si>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</si>
  <si>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</si>
  <si>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</si>
  <si>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</si>
  <si>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</si>
  <si>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</si>
  <si>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</si>
  <si>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</si>
  <si>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</si>
  <si>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</si>
  <si>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</si>
  <si>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</si>
  <si>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</si>
  <si>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</si>
  <si>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</si>
  <si>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</si>
  <si>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</si>
  <si>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</si>
  <si>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</si>
  <si>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</si>
  <si>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</si>
  <si>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</si>
  <si>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</si>
  <si>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</si>
  <si>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</si>
  <si>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</si>
  <si>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</si>
  <si>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</si>
  <si>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</si>
  <si>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</si>
  <si>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</si>
  <si>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</si>
  <si>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</si>
  <si>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</si>
  <si>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</si>
  <si>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</si>
  <si>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</si>
  <si>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</si>
  <si>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</si>
  <si>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</si>
  <si>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</si>
  <si>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</si>
  <si>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</si>
  <si>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</si>
  <si>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</si>
  <si>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</si>
  <si>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</si>
  <si>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</si>
  <si>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</si>
  <si>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</si>
  <si>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</si>
  <si>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</si>
  <si>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</si>
  <si>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</si>
  <si>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</si>
  <si>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</si>
  <si>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</si>
  <si>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</si>
  <si>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</si>
  <si>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</si>
  <si>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</si>
  <si>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</si>
  <si>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</si>
  <si>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</si>
  <si>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</si>
  <si>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</si>
  <si>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</si>
  <si>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</si>
  <si>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</si>
  <si>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</si>
  <si>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</si>
  <si>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</si>
  <si>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</si>
  <si>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</si>
  <si>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</si>
  <si>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</si>
  <si>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</si>
  <si>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</si>
  <si>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</si>
  <si>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</si>
  <si>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</si>
  <si>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</si>
  <si>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</si>
  <si>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</si>
  <si>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</si>
  <si>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</si>
  <si>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</si>
  <si>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</si>
  <si>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</si>
  <si>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</si>
  <si>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</si>
  <si>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</si>
  <si>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</si>
  <si>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</si>
  <si>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</si>
  <si>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</si>
  <si>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</si>
  <si>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</si>
  <si>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</si>
  <si>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</si>
  <si>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</si>
  <si>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</si>
  <si>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</si>
  <si>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</si>
  <si>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</si>
  <si>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</si>
  <si>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</si>
  <si>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</si>
  <si>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</si>
  <si>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</si>
  <si>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</si>
  <si>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</si>
  <si>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</si>
  <si>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</si>
  <si>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</si>
  <si>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</si>
  <si>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</si>
  <si>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</si>
  <si>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</si>
  <si>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</si>
  <si>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</si>
  <si>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</si>
  <si>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</si>
  <si>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</si>
  <si>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</si>
  <si>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</si>
  <si>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</si>
  <si>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</si>
  <si>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</si>
  <si>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</si>
  <si>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</si>
  <si>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</si>
  <si>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</si>
  <si>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</si>
  <si>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</si>
  <si>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</si>
  <si>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</si>
  <si>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</si>
  <si>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</si>
  <si>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</si>
  <si>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</si>
  <si>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</si>
  <si>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</si>
  <si>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</si>
  <si>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</si>
  <si>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</si>
  <si>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</si>
  <si>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</si>
  <si>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</si>
  <si>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</si>
  <si>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</si>
  <si>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</si>
  <si>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</si>
  <si>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</si>
  <si>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</si>
  <si>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</si>
  <si>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</si>
  <si>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</si>
  <si>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</si>
  <si>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</si>
  <si>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</si>
  <si>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</si>
  <si>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</si>
  <si>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</si>
  <si>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</si>
  <si>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</si>
  <si>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</si>
  <si>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</si>
  <si>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</si>
  <si>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</si>
  <si>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</si>
  <si>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</si>
  <si>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</si>
  <si>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</si>
  <si>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</si>
  <si>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</si>
  <si>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</si>
  <si>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</si>
  <si>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</si>
  <si>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</si>
  <si>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</si>
  <si>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</si>
  <si>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</si>
  <si>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</si>
  <si>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</si>
  <si>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</si>
  <si>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</si>
  <si>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</si>
  <si>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</si>
  <si>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</si>
  <si>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</si>
  <si>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</si>
  <si>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</si>
  <si>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</si>
  <si>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</si>
  <si>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</si>
  <si>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</si>
  <si>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</si>
  <si>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</si>
  <si>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</si>
  <si>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</si>
  <si>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</si>
  <si>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</si>
  <si>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</si>
  <si>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</si>
  <si>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</si>
  <si>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</si>
  <si>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</si>
  <si>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</si>
  <si>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</si>
  <si>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</si>
  <si>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</si>
  <si>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</si>
  <si>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</si>
  <si>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</si>
  <si>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</si>
  <si>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</si>
  <si>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</si>
  <si>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</si>
  <si>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</si>
  <si>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</si>
  <si>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</si>
  <si>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</si>
  <si>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</si>
  <si>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</si>
  <si>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</si>
  <si>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</si>
  <si>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</si>
  <si>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</si>
  <si>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</si>
  <si>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</si>
  <si>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</si>
  <si>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</si>
  <si>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</si>
  <si>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</si>
  <si>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</si>
  <si>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</si>
  <si>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</si>
  <si>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</si>
  <si>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</si>
  <si>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</si>
  <si>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</si>
  <si>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</si>
  <si>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</si>
  <si>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</si>
  <si>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</si>
  <si>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</si>
  <si>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</si>
  <si>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</si>
  <si>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</si>
  <si>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</si>
  <si>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</si>
  <si>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</si>
  <si>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</si>
  <si>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</si>
  <si>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</si>
  <si>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</si>
  <si>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</si>
  <si>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</si>
  <si>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</si>
  <si>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</si>
  <si>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</si>
  <si>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</si>
  <si>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</si>
  <si>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</si>
  <si>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</si>
  <si>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</si>
  <si>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</si>
  <si>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</si>
  <si>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</si>
  <si>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</si>
  <si>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</si>
  <si>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</si>
  <si>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</si>
  <si>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</si>
  <si>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</si>
  <si>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</si>
  <si>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</si>
  <si>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</si>
  <si>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</si>
  <si>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</si>
  <si>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</si>
  <si>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</si>
  <si>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</si>
  <si>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</si>
  <si>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</si>
  <si>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</si>
  <si>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</si>
  <si>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</si>
  <si>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</si>
  <si>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</si>
  <si>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</si>
  <si>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</si>
  <si>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</si>
  <si>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</si>
  <si>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</si>
  <si>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</si>
  <si>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</si>
  <si>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</si>
  <si>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</si>
  <si>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</si>
  <si>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</si>
  <si>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</si>
  <si>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</si>
  <si>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</si>
  <si>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</si>
  <si>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</si>
  <si>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</si>
  <si>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</si>
  <si>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</si>
  <si>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</si>
  <si>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</si>
  <si>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</si>
  <si>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</si>
  <si>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</si>
  <si>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</si>
  <si>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</si>
  <si>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</si>
  <si>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</si>
  <si>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</si>
  <si>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</si>
  <si>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</si>
  <si>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</si>
  <si>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</si>
  <si>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</si>
  <si>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</si>
  <si>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</si>
  <si>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</si>
  <si>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</si>
  <si>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</si>
  <si>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</si>
  <si>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</si>
  <si>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</si>
  <si>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</si>
  <si>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</si>
  <si>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</si>
  <si>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</si>
  <si>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</si>
  <si>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</si>
  <si>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</si>
  <si>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</si>
  <si>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</si>
  <si>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</si>
  <si>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</si>
  <si>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</si>
  <si>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</si>
  <si>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</si>
  <si>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</si>
  <si>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</si>
  <si>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</si>
  <si>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</si>
  <si>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</si>
  <si>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</si>
  <si>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</si>
  <si>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</si>
  <si>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</si>
  <si>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</si>
  <si>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</si>
  <si>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</si>
  <si>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</si>
  <si>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</si>
  <si>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</si>
  <si>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</si>
  <si>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</si>
  <si>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</si>
  <si>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</si>
  <si>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</si>
  <si>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</si>
  <si>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</si>
  <si>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</si>
  <si>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</si>
  <si>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</si>
  <si>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</si>
  <si>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</si>
  <si>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</si>
  <si>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</si>
  <si>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</si>
  <si>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</si>
  <si>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</si>
  <si>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</si>
  <si>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</si>
  <si>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</si>
  <si>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</si>
  <si>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</si>
  <si>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</si>
  <si>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</si>
  <si>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</si>
  <si>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</si>
  <si>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</si>
  <si>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</si>
  <si>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</si>
  <si>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</si>
  <si>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</si>
  <si>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</si>
  <si>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</si>
  <si>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</si>
  <si>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</si>
  <si>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</si>
  <si>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</si>
  <si>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</si>
  <si>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</si>
  <si>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</si>
  <si>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</si>
  <si>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</si>
  <si>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</si>
  <si>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</si>
  <si>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</si>
  <si>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</si>
  <si>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</si>
  <si>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</si>
  <si>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</si>
  <si>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</si>
  <si>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</si>
  <si>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</si>
  <si>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</si>
  <si>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</si>
  <si>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</si>
  <si>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</si>
  <si>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</si>
  <si>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</si>
  <si>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</si>
  <si>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</si>
  <si>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</si>
  <si>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</si>
  <si>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</si>
  <si>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</si>
  <si>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</si>
  <si>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</si>
  <si>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</si>
  <si>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</si>
  <si>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</si>
  <si>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</si>
  <si>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</si>
  <si>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</si>
  <si>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</si>
  <si>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</si>
  <si>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</si>
  <si>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</si>
  <si>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</si>
  <si>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</si>
  <si>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</si>
  <si>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</si>
  <si>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</si>
  <si>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</si>
  <si>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</si>
  <si>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</si>
  <si>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</si>
  <si>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</si>
  <si>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</si>
  <si>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</si>
  <si>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</si>
  <si>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</si>
  <si>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</si>
  <si>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</si>
  <si>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</si>
  <si>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</si>
  <si>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</si>
  <si>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</si>
  <si>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</si>
  <si>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</si>
  <si>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</si>
  <si>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</si>
  <si>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</si>
  <si>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</si>
  <si>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</si>
  <si>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</si>
  <si>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</si>
  <si>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</si>
  <si>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</si>
  <si>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</si>
  <si>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</si>
  <si>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</si>
  <si>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</si>
  <si>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</si>
  <si>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</si>
  <si>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</si>
  <si>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</si>
  <si>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</si>
  <si>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</si>
  <si>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</si>
  <si>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</si>
  <si>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</si>
  <si>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</si>
  <si>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</si>
  <si>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</si>
  <si>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</si>
  <si>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</si>
  <si>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</si>
  <si>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</si>
  <si>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</si>
  <si>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</si>
  <si>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</si>
  <si>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</si>
  <si>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</si>
  <si>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</si>
  <si>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</si>
  <si>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</si>
  <si>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</si>
  <si>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</si>
  <si>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</si>
  <si>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</si>
  <si>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</si>
  <si>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</si>
  <si>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</si>
  <si>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</si>
  <si>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</si>
  <si>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</si>
  <si>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</si>
  <si>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</si>
  <si>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</si>
  <si>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</si>
  <si>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</si>
  <si>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</si>
  <si>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</si>
  <si>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</si>
  <si>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</si>
  <si>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</si>
  <si>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</si>
  <si>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</si>
  <si>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</si>
  <si>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</si>
  <si>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</si>
  <si>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</si>
  <si>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</si>
  <si>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</si>
  <si>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</si>
  <si>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</si>
  <si>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</si>
  <si>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</si>
  <si>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</si>
  <si>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</si>
  <si>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</si>
  <si>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</si>
  <si>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</si>
  <si>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</si>
  <si>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</si>
  <si>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</si>
  <si>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</si>
  <si>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</si>
  <si>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</si>
  <si>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</si>
  <si>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</si>
  <si>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</si>
  <si>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</si>
  <si>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</si>
  <si>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</si>
  <si>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</si>
  <si>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</si>
  <si>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</si>
  <si>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</si>
  <si>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</si>
  <si>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</si>
  <si>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</si>
  <si>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</si>
  <si>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</si>
  <si>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</si>
  <si>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</si>
  <si>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</si>
  <si>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</si>
  <si>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</si>
  <si>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</si>
  <si>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</si>
  <si>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</si>
  <si>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</si>
  <si>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</si>
  <si>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</si>
  <si>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</si>
  <si>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</si>
  <si>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</si>
  <si>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</si>
  <si>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</si>
  <si>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</si>
  <si>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</si>
  <si>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</si>
  <si>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</si>
  <si>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</si>
  <si>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</si>
  <si>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</si>
  <si>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</si>
  <si>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</si>
  <si>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</si>
  <si>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</si>
  <si>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</si>
  <si>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</si>
  <si>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</si>
  <si>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</si>
  <si>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</si>
  <si>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</si>
  <si>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</si>
  <si>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</si>
  <si>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</si>
  <si>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</si>
  <si>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</si>
  <si>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</si>
  <si>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</si>
  <si>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</si>
  <si>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</si>
  <si>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</si>
  <si>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</si>
  <si>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</si>
  <si>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</si>
  <si>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</si>
  <si>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</si>
  <si>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</si>
  <si>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</si>
  <si>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</si>
  <si>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</si>
  <si>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</si>
  <si>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</si>
  <si>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</si>
  <si>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</si>
  <si>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</si>
  <si>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</si>
  <si>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</si>
  <si>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</si>
  <si>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</si>
  <si>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</si>
  <si>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</si>
  <si>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</si>
  <si>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</si>
  <si>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</si>
  <si>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</si>
  <si>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</si>
  <si>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</si>
  <si>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</si>
  <si>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</si>
  <si>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</si>
  <si>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</si>
  <si>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</si>
  <si>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</si>
  <si>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</si>
  <si>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</si>
  <si>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</si>
  <si>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</si>
  <si>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</si>
  <si>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</si>
  <si>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</si>
  <si>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</si>
  <si>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</si>
  <si>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</si>
  <si>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</si>
  <si>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</si>
  <si>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</si>
  <si>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</si>
  <si>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</si>
  <si>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</si>
  <si>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</si>
  <si>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</si>
  <si>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</si>
  <si>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</si>
  <si>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</si>
  <si>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</si>
  <si>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</si>
  <si>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</si>
  <si>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</si>
  <si>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</si>
  <si>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</si>
  <si>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</si>
  <si>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</si>
  <si>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</si>
  <si>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</si>
  <si>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</si>
  <si>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</si>
  <si>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</si>
  <si>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</si>
  <si>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</si>
  <si>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</si>
  <si>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</si>
  <si>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</si>
  <si>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</si>
  <si>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</si>
  <si>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</si>
  <si>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</si>
  <si>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</si>
  <si>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</si>
  <si>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</si>
  <si>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</si>
  <si>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</si>
  <si>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</si>
  <si>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</si>
  <si>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</si>
  <si>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</si>
  <si>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</si>
  <si>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</si>
  <si>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</si>
  <si>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</si>
  <si>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</si>
  <si>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</si>
  <si>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</si>
  <si>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</si>
  <si>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</si>
  <si>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</si>
  <si>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</si>
  <si>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</si>
  <si>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</si>
  <si>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</si>
  <si>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</si>
  <si>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</si>
  <si>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</si>
  <si>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</si>
  <si>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</si>
  <si>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</si>
  <si>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</si>
  <si>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</si>
  <si>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</si>
  <si>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</si>
  <si>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</si>
  <si>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</si>
  <si>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</si>
  <si>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</si>
  <si>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</si>
  <si>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</si>
  <si>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</si>
  <si>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</si>
  <si>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</si>
  <si>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</si>
  <si>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</si>
  <si>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</si>
  <si>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</si>
  <si>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</si>
  <si>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</si>
  <si>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</si>
  <si>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</si>
  <si>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</si>
  <si>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</si>
  <si>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</si>
  <si>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</si>
  <si>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</si>
  <si>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</si>
  <si>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</si>
  <si>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</si>
  <si>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</si>
  <si>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</si>
  <si>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</si>
  <si>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</si>
  <si>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</si>
  <si>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</si>
  <si>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</si>
  <si>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</si>
  <si>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</si>
  <si>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</si>
  <si>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</si>
  <si>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</si>
  <si>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</si>
  <si>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</si>
  <si>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</si>
  <si>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</si>
  <si>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</si>
  <si>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</si>
  <si>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</si>
  <si>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</si>
  <si>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</si>
  <si>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</si>
  <si>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</si>
  <si>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</si>
  <si>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</si>
  <si>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</si>
  <si>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</si>
  <si>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</si>
  <si>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</si>
  <si>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</si>
  <si>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</si>
  <si>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</si>
  <si>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</si>
  <si>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</si>
  <si>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</si>
  <si>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</si>
  <si>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</si>
  <si>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</si>
  <si>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</si>
  <si>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</si>
  <si>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</si>
  <si>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</si>
  <si>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</si>
  <si>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</si>
  <si>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</si>
  <si>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</si>
  <si>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</si>
  <si>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</si>
  <si>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</si>
  <si>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</si>
  <si>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</si>
  <si>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</si>
  <si>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</si>
  <si>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</si>
  <si>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</si>
  <si>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</si>
  <si>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</si>
  <si>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</si>
  <si>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</si>
  <si>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</si>
  <si>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</si>
  <si>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</si>
  <si>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</si>
  <si>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</si>
  <si>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</si>
  <si>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</si>
  <si>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</si>
  <si>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</si>
  <si>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</si>
  <si>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</si>
  <si>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</si>
  <si>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</si>
  <si>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</si>
  <si>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</si>
  <si>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</si>
  <si>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</si>
  <si>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</si>
  <si>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</si>
  <si>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</si>
  <si>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</si>
  <si>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</si>
  <si>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</si>
  <si>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</si>
  <si>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</si>
  <si>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</si>
  <si>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</si>
  <si>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</si>
  <si>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</si>
  <si>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</si>
  <si>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</si>
  <si>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</si>
  <si>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</si>
  <si>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</si>
  <si>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</si>
  <si>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</si>
  <si>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</si>
  <si>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</si>
  <si>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</si>
  <si>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</si>
  <si>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</si>
  <si>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</si>
  <si>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</si>
  <si>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</si>
  <si>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</si>
  <si>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</si>
  <si>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</si>
  <si>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</si>
  <si>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</si>
  <si>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</si>
  <si>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</si>
  <si>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</si>
  <si>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</si>
  <si>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</si>
  <si>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</si>
  <si>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</si>
  <si>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</si>
  <si>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</si>
  <si>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</si>
  <si>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</si>
  <si>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</si>
  <si>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</si>
  <si>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</si>
  <si>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</si>
  <si>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</si>
  <si>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</si>
  <si>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</si>
  <si>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</si>
  <si>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</si>
  <si>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</si>
  <si>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</si>
  <si>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</si>
  <si>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</si>
  <si>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</si>
  <si>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</si>
  <si>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</si>
  <si>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</si>
  <si>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</si>
  <si>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</si>
  <si>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</si>
  <si>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</si>
  <si>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</si>
  <si>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</si>
  <si>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</si>
  <si>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</si>
  <si>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</si>
  <si>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</si>
  <si>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</si>
  <si>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</si>
  <si>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</si>
  <si>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</si>
  <si>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</si>
  <si>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</si>
  <si>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</si>
  <si>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</si>
  <si>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</si>
  <si>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</si>
  <si>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</si>
  <si>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</si>
  <si>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</si>
  <si>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</si>
  <si>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</si>
  <si>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</si>
  <si>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</si>
  <si>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</si>
  <si>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</si>
  <si>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</si>
  <si>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</si>
  <si>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</si>
  <si>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</si>
  <si>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</si>
  <si>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</si>
  <si>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</si>
  <si>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</si>
  <si>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</si>
  <si>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</si>
  <si>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</si>
  <si>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</si>
  <si>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</si>
  <si>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</si>
  <si>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</si>
  <si>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</si>
  <si>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</si>
  <si>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</si>
  <si>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</si>
  <si>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</si>
  <si>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</si>
  <si>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</si>
  <si>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</si>
  <si>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</si>
  <si>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</si>
  <si>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</si>
  <si>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</si>
  <si>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</si>
  <si>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</si>
  <si>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</si>
  <si>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</si>
  <si>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</si>
  <si>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</si>
  <si>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</si>
  <si>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</si>
  <si>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</si>
  <si>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</si>
  <si>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</si>
  <si>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</si>
  <si>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</si>
  <si>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</si>
  <si>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</si>
  <si>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</si>
  <si>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</si>
  <si>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</si>
  <si>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</si>
  <si>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</si>
  <si>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</si>
  <si>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</si>
  <si>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</si>
  <si>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</si>
  <si>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</si>
  <si>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</si>
  <si>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</si>
  <si>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</si>
  <si>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</si>
  <si>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</si>
  <si>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</si>
  <si>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</si>
  <si>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</si>
  <si>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</si>
  <si>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</si>
  <si>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</si>
  <si>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</si>
  <si>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</si>
  <si>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</si>
  <si>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</si>
  <si>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</si>
  <si>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</si>
  <si>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</si>
  <si>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</si>
  <si>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</si>
  <si>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</si>
  <si>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</si>
  <si>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</si>
  <si>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</si>
  <si>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</si>
  <si>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</si>
  <si>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</si>
  <si>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</si>
  <si>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</si>
  <si>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</si>
  <si>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</si>
  <si>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</si>
  <si>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</si>
  <si>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</si>
  <si>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</si>
  <si>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</si>
  <si>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</si>
  <si>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</si>
  <si>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</si>
  <si>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</si>
  <si>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</si>
  <si>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</si>
  <si>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</si>
  <si>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</si>
  <si>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</si>
  <si>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</si>
  <si>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</si>
  <si>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</si>
  <si>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</si>
  <si>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</si>
  <si>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</si>
  <si>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</si>
  <si>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</si>
  <si>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</si>
  <si>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</si>
  <si>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</si>
  <si>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</si>
  <si>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</si>
  <si>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</si>
  <si>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</si>
  <si>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</si>
  <si>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</si>
  <si>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</si>
  <si>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</si>
  <si>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</si>
  <si>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</si>
  <si>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</si>
  <si>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</si>
  <si>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</si>
  <si>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</si>
  <si>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</si>
  <si>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</si>
  <si>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</si>
  <si>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</si>
  <si>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</si>
  <si>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</si>
  <si>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</si>
  <si>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</si>
  <si>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</si>
  <si>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</si>
  <si>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</si>
  <si>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</si>
  <si>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</si>
  <si>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</si>
  <si>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</si>
  <si>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</si>
  <si>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</si>
  <si>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</si>
  <si>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</si>
  <si>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</si>
  <si>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</si>
  <si>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</si>
  <si>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</si>
  <si>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</si>
  <si>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</si>
  <si>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</si>
  <si>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</si>
  <si>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</si>
  <si>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</si>
  <si>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</si>
  <si>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</si>
  <si>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</si>
  <si>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</si>
  <si>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</si>
  <si>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</si>
  <si>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</si>
  <si>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</si>
  <si>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</si>
  <si>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</si>
  <si>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</si>
  <si>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</si>
  <si>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</si>
  <si>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</si>
  <si>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</si>
  <si>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</si>
  <si>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</si>
  <si>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</si>
  <si>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</si>
  <si>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</si>
  <si>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</si>
  <si>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</si>
  <si>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</si>
  <si>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</si>
  <si>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</si>
  <si>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</si>
  <si>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</si>
  <si>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</si>
  <si>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</si>
  <si>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</si>
  <si>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</si>
  <si>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</si>
  <si>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</si>
  <si>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</si>
  <si>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</si>
  <si>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</si>
  <si>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</si>
  <si>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</si>
  <si>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</si>
  <si>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</si>
  <si>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</si>
  <si>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</si>
  <si>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</si>
  <si>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</si>
  <si>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</si>
  <si>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</si>
  <si>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</si>
  <si>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</si>
  <si>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</si>
  <si>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</si>
  <si>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</si>
  <si>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</si>
  <si>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</si>
  <si>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</si>
  <si>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</si>
  <si>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</si>
  <si>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</si>
  <si>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</si>
  <si>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</si>
  <si>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</si>
  <si>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</si>
  <si>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</si>
  <si>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</si>
  <si>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</si>
  <si>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</si>
  <si>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</si>
  <si>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</si>
  <si>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</si>
  <si>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</si>
  <si>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</si>
  <si>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</si>
  <si>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</si>
  <si>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</si>
  <si>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</si>
  <si>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</si>
  <si>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</si>
  <si>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</si>
  <si>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</si>
  <si>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</si>
  <si>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</si>
  <si>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</si>
  <si>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</si>
  <si>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</si>
  <si>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</si>
  <si>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</si>
  <si>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</si>
  <si>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</si>
  <si>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</si>
  <si>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</si>
  <si>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</si>
  <si>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</si>
  <si>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</si>
  <si>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</si>
  <si>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</si>
  <si>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</si>
  <si>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</si>
  <si>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</si>
  <si>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</si>
  <si>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</si>
  <si>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</si>
  <si>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</si>
  <si>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</si>
  <si>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</si>
  <si>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</si>
  <si>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</si>
  <si>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</si>
  <si>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</si>
  <si>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</si>
  <si>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</si>
  <si>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</si>
  <si>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</si>
  <si>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</si>
  <si>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</si>
  <si>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</si>
  <si>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</si>
  <si>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</si>
  <si>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</si>
  <si>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</si>
  <si>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</si>
  <si>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</si>
  <si>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</si>
  <si>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</si>
  <si>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</si>
  <si>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</si>
  <si>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</si>
  <si>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</si>
  <si>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</si>
  <si>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</si>
  <si>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</si>
  <si>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</si>
  <si>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</si>
  <si>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</si>
  <si>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</si>
  <si>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</si>
  <si>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</si>
  <si>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</si>
  <si>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</si>
  <si>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</si>
  <si>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</si>
  <si>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</si>
  <si>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</si>
  <si>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</si>
  <si>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</si>
  <si>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</si>
  <si>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</si>
  <si>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</si>
  <si>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</si>
  <si>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</si>
  <si>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</si>
  <si>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</si>
  <si>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</si>
  <si>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</si>
  <si>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</si>
  <si>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</si>
  <si>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</si>
  <si>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</si>
  <si>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</si>
  <si>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</si>
  <si>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</si>
  <si>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</si>
  <si>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</si>
  <si>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</si>
  <si>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</si>
  <si>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</si>
  <si>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</si>
  <si>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</si>
  <si>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</si>
  <si>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</si>
  <si>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</si>
  <si>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</si>
  <si>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</si>
  <si>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</si>
  <si>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</si>
  <si>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</si>
  <si>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</si>
  <si>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</si>
  <si>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</si>
  <si>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</si>
  <si>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</si>
  <si>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</si>
  <si>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</si>
  <si>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</si>
  <si>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</si>
  <si>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</si>
  <si>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</si>
  <si>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</si>
  <si>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</si>
  <si>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</si>
  <si>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</si>
  <si>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</si>
  <si>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</si>
  <si>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</si>
  <si>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</si>
  <si>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</si>
  <si>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</si>
  <si>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</si>
  <si>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</si>
  <si>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</si>
  <si>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</si>
  <si>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</si>
  <si>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</si>
  <si>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</si>
  <si>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</si>
  <si>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</si>
  <si>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</si>
  <si>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</si>
  <si>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</si>
  <si>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</si>
  <si>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</si>
  <si>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</si>
  <si>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</si>
  <si>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</si>
  <si>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</si>
  <si>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</si>
  <si>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</si>
  <si>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</si>
  <si>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</si>
  <si>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</si>
  <si>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</si>
  <si>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</si>
  <si>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</si>
  <si>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</si>
  <si>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</si>
  <si>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</si>
  <si>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</si>
  <si>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</si>
  <si>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</si>
  <si>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</si>
  <si>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</si>
  <si>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</si>
  <si>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</si>
  <si>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</si>
  <si>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</si>
  <si>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</si>
  <si>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</si>
  <si>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</si>
  <si>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</si>
  <si>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</si>
  <si>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</si>
  <si>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</si>
  <si>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</si>
  <si>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</si>
  <si>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</si>
  <si>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</si>
  <si>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</si>
  <si>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</si>
  <si>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</si>
  <si>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</si>
  <si>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</si>
  <si>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</si>
  <si>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</si>
  <si>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</si>
  <si>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</si>
  <si>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</si>
  <si>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</si>
  <si>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</si>
  <si>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</si>
  <si>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</si>
  <si>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</si>
  <si>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</si>
  <si>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</si>
  <si>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</si>
  <si>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</si>
  <si>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</si>
  <si>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</si>
  <si>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</si>
  <si>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</si>
  <si>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</si>
  <si>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</si>
  <si>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</si>
  <si>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</si>
  <si>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</si>
  <si>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</si>
  <si>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</si>
  <si>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</si>
  <si>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</si>
  <si>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</si>
  <si>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</si>
  <si>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</si>
  <si>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</si>
  <si>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</si>
  <si>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</si>
  <si>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</si>
  <si>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</si>
  <si>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</si>
  <si>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</si>
  <si>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</si>
  <si>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</si>
  <si>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</si>
  <si>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</si>
  <si>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</si>
  <si>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</si>
  <si>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</si>
  <si>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</si>
  <si>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</si>
  <si>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</si>
  <si>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</si>
  <si>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</si>
  <si>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</si>
  <si>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</si>
  <si>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</si>
  <si>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</si>
  <si>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</si>
  <si>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</si>
  <si>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</si>
  <si>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</si>
  <si>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</si>
  <si>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</si>
  <si>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</si>
  <si>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</si>
  <si>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</si>
  <si>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</si>
  <si>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</si>
  <si>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</si>
  <si>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</si>
  <si>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</si>
  <si>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</si>
  <si>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</si>
  <si>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</si>
  <si>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</si>
  <si>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</si>
  <si>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</si>
  <si>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</si>
  <si>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</si>
  <si>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</si>
  <si>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</si>
  <si>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</si>
  <si>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</si>
  <si>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</si>
  <si>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</si>
  <si>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</si>
  <si>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</si>
  <si>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</si>
  <si>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</si>
  <si>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</si>
  <si>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</si>
  <si>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</si>
  <si>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</si>
  <si>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</si>
  <si>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</si>
  <si>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</si>
  <si>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</si>
  <si>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</si>
  <si>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</si>
  <si>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</si>
  <si>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</si>
  <si>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</si>
  <si>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</si>
  <si>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</si>
  <si>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</si>
  <si>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</si>
  <si>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</si>
  <si>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</si>
  <si>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</si>
  <si>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</si>
  <si>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</si>
  <si>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</si>
  <si>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</si>
  <si>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</si>
  <si>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</si>
  <si>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</si>
  <si>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</si>
  <si>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</si>
  <si>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</si>
  <si>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</si>
  <si>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</si>
  <si>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</si>
  <si>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</si>
  <si>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</si>
  <si>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</si>
  <si>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</si>
  <si>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</si>
  <si>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</si>
  <si>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</si>
  <si>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</si>
  <si>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</si>
  <si>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</si>
  <si>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</si>
  <si>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</si>
  <si>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</si>
  <si>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</si>
  <si>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</si>
  <si>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</si>
  <si>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</si>
  <si>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</si>
  <si>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</si>
  <si>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</si>
  <si>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</si>
  <si>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</si>
  <si>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</si>
  <si>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</si>
  <si>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</si>
  <si>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</si>
  <si>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</si>
  <si>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</si>
  <si>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</si>
  <si>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</si>
  <si>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</si>
  <si>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</si>
  <si>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</si>
  <si>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</si>
  <si>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</si>
  <si>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</si>
  <si>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</si>
  <si>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</si>
  <si>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</si>
  <si>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</si>
  <si>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</si>
  <si>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</si>
  <si>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</si>
  <si>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</si>
  <si>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</si>
  <si>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</si>
  <si>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</si>
  <si>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</si>
  <si>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</si>
  <si>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</si>
  <si>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</si>
  <si>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</si>
  <si>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</si>
  <si>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</si>
  <si>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</si>
  <si>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</si>
  <si>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</si>
  <si>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</si>
  <si>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</si>
  <si>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</si>
  <si>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</si>
  <si>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</si>
  <si>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</si>
  <si>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</si>
  <si>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</si>
  <si>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</si>
  <si>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</si>
  <si>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</si>
  <si>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</si>
  <si>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</si>
  <si>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</si>
  <si>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</si>
  <si>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</si>
  <si>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</si>
  <si>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</si>
  <si>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</si>
  <si>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</si>
  <si>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</si>
  <si>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</si>
  <si>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</si>
  <si>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</si>
  <si>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</si>
  <si>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</si>
  <si>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</si>
  <si>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</si>
  <si>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</si>
  <si>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</si>
  <si>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</si>
  <si>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</si>
  <si>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</si>
  <si>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</si>
  <si>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</si>
  <si>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</si>
  <si>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</si>
  <si>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</si>
  <si>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</si>
  <si>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</si>
  <si>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</si>
  <si>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</si>
  <si>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</si>
  <si>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</si>
  <si>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</si>
  <si>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</si>
  <si>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</si>
  <si>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</si>
  <si>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</si>
  <si>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</si>
  <si>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</si>
  <si>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</si>
  <si>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</si>
  <si>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</si>
  <si>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</si>
  <si>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</si>
  <si>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</si>
  <si>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</si>
  <si>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</si>
  <si>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</si>
  <si>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</si>
  <si>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</si>
  <si>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</si>
  <si>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</si>
  <si>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</si>
  <si>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</si>
  <si>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</si>
  <si>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</si>
  <si>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</si>
  <si>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</si>
  <si>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</si>
  <si>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</si>
  <si>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</si>
  <si>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</si>
  <si>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</si>
  <si>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</si>
  <si>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</si>
  <si>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</si>
  <si>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</si>
  <si>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</si>
  <si>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</si>
  <si>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</si>
  <si>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</si>
  <si>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</si>
  <si>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</si>
  <si>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</si>
  <si>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</si>
  <si>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</si>
  <si>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</si>
  <si>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</si>
  <si>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</si>
  <si>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</si>
  <si>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</si>
  <si>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</si>
  <si>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</si>
  <si>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</si>
  <si>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</si>
  <si>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</si>
  <si>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</si>
  <si>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</si>
  <si>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</si>
  <si>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</si>
  <si>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</si>
  <si>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</si>
  <si>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</si>
  <si>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</si>
  <si>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</si>
  <si>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</si>
  <si>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</si>
  <si>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</si>
  <si>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</si>
  <si>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</si>
  <si>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</si>
  <si>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</si>
  <si>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</si>
  <si>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</si>
  <si>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</si>
  <si>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</si>
  <si>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</si>
  <si>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</si>
  <si>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</si>
  <si>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</si>
  <si>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</si>
  <si>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</si>
  <si>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</si>
  <si>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</si>
  <si>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</si>
  <si>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</si>
  <si>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</si>
  <si>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</si>
  <si>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</si>
  <si>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</si>
  <si>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</si>
  <si>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</si>
  <si>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</si>
  <si>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</si>
  <si>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</si>
  <si>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</si>
  <si>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</si>
  <si>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</si>
  <si>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</si>
  <si>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</si>
  <si>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</si>
  <si>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</si>
  <si>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</si>
  <si>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</si>
  <si>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</si>
  <si>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</si>
  <si>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</si>
  <si>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</si>
  <si>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</si>
  <si>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</si>
  <si>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</si>
  <si>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</si>
  <si>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</si>
  <si>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</si>
  <si>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</si>
  <si>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</si>
  <si>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</si>
  <si>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</si>
  <si>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</si>
  <si>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</si>
  <si>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</si>
  <si>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</si>
  <si>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</si>
  <si>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</si>
  <si>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</si>
  <si>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</si>
  <si>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</si>
  <si>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</si>
  <si>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</si>
  <si>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</si>
  <si>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</si>
  <si>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</si>
  <si>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</si>
  <si>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</si>
  <si>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</si>
  <si>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</si>
  <si>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</si>
  <si>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</si>
  <si>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</si>
  <si>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</si>
  <si>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</si>
  <si>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</si>
  <si>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</si>
  <si>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</si>
  <si>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</si>
  <si>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</si>
  <si>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</si>
  <si>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</si>
  <si>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</si>
  <si>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</si>
  <si>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</si>
  <si>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</si>
  <si>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</si>
  <si>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</si>
  <si>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</si>
  <si>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</si>
  <si>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</si>
  <si>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</si>
  <si>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</si>
  <si>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</si>
  <si>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</si>
  <si>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</si>
  <si>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</si>
  <si>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</si>
  <si>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</si>
  <si>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</si>
  <si>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</si>
  <si>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</si>
  <si>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</si>
  <si>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</si>
  <si>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</si>
  <si>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</si>
  <si>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</si>
  <si>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</si>
  <si>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</si>
  <si>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</si>
  <si>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</si>
  <si>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</si>
  <si>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</si>
  <si>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</si>
  <si>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</si>
  <si>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</si>
  <si>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</si>
  <si>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</si>
  <si>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</si>
  <si>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</si>
  <si>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</si>
  <si>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</si>
  <si>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</si>
  <si>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</si>
  <si>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</si>
  <si>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</si>
  <si>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</si>
  <si>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</si>
  <si>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</si>
  <si>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</si>
  <si>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</si>
  <si>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</si>
  <si>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</si>
  <si>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</si>
  <si>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</si>
  <si>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</si>
  <si>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</si>
  <si>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</si>
  <si>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</si>
  <si>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</si>
  <si>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</si>
  <si>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</si>
  <si>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</si>
  <si>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</si>
  <si>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</si>
  <si>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</si>
  <si>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</si>
  <si>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</si>
  <si>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</si>
  <si>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</si>
  <si>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</si>
  <si>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</si>
  <si>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</si>
  <si>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</si>
  <si>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</si>
  <si>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</si>
  <si>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</si>
  <si>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</si>
  <si>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</si>
  <si>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</si>
  <si>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</si>
  <si>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</si>
  <si>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</si>
  <si>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</si>
  <si>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</si>
  <si>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</si>
  <si>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</si>
  <si>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</si>
  <si>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</si>
  <si>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</si>
  <si>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</si>
  <si>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</si>
  <si>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</si>
  <si>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</si>
  <si>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</si>
  <si>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</si>
  <si>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</si>
  <si>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</si>
  <si>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</si>
  <si>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</si>
  <si>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</si>
  <si>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</si>
  <si>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</si>
  <si>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</si>
  <si>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</si>
  <si>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</si>
  <si>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</si>
  <si>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</si>
  <si>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</si>
  <si>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</si>
  <si>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</si>
  <si>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</si>
  <si>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</si>
  <si>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</si>
  <si>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</si>
  <si>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</si>
  <si>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</si>
  <si>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</si>
  <si>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</si>
  <si>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</si>
  <si>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</si>
  <si>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</si>
  <si>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</si>
  <si>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</si>
  <si>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</si>
  <si>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</si>
  <si>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</si>
  <si>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</si>
  <si>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</si>
  <si>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</si>
  <si>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</si>
  <si>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</si>
  <si>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</si>
  <si>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</si>
  <si>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</si>
  <si>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</si>
  <si>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</si>
  <si>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</si>
  <si>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</si>
  <si>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</si>
  <si>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</si>
  <si>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</si>
  <si>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</si>
  <si>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</si>
  <si>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</si>
  <si>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</si>
  <si>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</si>
  <si>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</si>
  <si>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</si>
  <si>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</si>
  <si>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</si>
  <si>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</si>
  <si>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</si>
  <si>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</si>
  <si>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</si>
  <si>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</si>
  <si>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</si>
  <si>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</si>
  <si>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</si>
  <si>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</si>
  <si>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</si>
  <si>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</si>
  <si>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</si>
  <si>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</si>
  <si>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</si>
  <si>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</si>
  <si>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</si>
  <si>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</si>
  <si>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</si>
  <si>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</si>
  <si>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</si>
  <si>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</si>
  <si>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</si>
  <si>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</si>
  <si>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</si>
  <si>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</si>
  <si>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</si>
  <si>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</si>
  <si>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</si>
  <si>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</si>
  <si>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</si>
  <si>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</si>
  <si>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</si>
  <si>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</si>
  <si>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</si>
  <si>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</si>
  <si>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</si>
  <si>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</si>
  <si>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</si>
  <si>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</si>
  <si>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</si>
  <si>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</si>
  <si>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</si>
  <si>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</si>
  <si>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</si>
  <si>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</si>
  <si>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</si>
  <si>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</si>
  <si>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</si>
  <si>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</si>
  <si>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</si>
  <si>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</si>
  <si>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</si>
  <si>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</si>
  <si>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</si>
  <si>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</si>
  <si>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</si>
  <si>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</si>
  <si>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</si>
  <si>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</si>
  <si>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</si>
  <si>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</si>
  <si>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</si>
  <si>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</si>
  <si>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</si>
  <si>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</si>
  <si>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</si>
  <si>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</si>
  <si>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</si>
  <si>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</si>
  <si>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</si>
  <si>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</si>
  <si>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</si>
  <si>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</si>
  <si>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</si>
  <si>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</si>
  <si>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</si>
  <si>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</si>
  <si>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</si>
  <si>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</si>
  <si>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</si>
  <si>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</si>
  <si>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</si>
  <si>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</si>
  <si>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</si>
  <si>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</si>
  <si>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</si>
  <si>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</si>
  <si>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</si>
  <si>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</si>
  <si>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</si>
  <si>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</si>
  <si>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</si>
  <si>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</si>
  <si>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</si>
  <si>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</si>
  <si>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</si>
  <si>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</si>
  <si>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</si>
  <si>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</si>
  <si>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</si>
  <si>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</si>
  <si>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</si>
  <si>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</si>
  <si>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</si>
  <si>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</si>
  <si>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</si>
  <si>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</si>
  <si>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</si>
  <si>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</si>
  <si>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</si>
  <si>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</si>
  <si>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</si>
  <si>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</si>
  <si>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</si>
  <si>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</si>
  <si>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</si>
  <si>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</si>
  <si>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</si>
  <si>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</si>
  <si>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</si>
  <si>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</si>
  <si>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</si>
  <si>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</si>
  <si>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</si>
  <si>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</si>
  <si>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</si>
  <si>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</si>
  <si>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</si>
  <si>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</si>
  <si>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</si>
  <si>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</si>
  <si>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</si>
  <si>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</si>
  <si>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</si>
  <si>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</si>
  <si>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</si>
  <si>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</si>
  <si>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</si>
  <si>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</si>
  <si>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</si>
  <si>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</si>
  <si>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</si>
  <si>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</si>
  <si>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</si>
  <si>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</si>
  <si>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</si>
  <si>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</si>
  <si>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</si>
  <si>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</si>
  <si>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</si>
  <si>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</si>
  <si>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</si>
  <si>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</si>
  <si>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</si>
  <si>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</si>
  <si>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</si>
  <si>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</si>
  <si>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</si>
  <si>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</si>
  <si>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</si>
  <si>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</si>
  <si>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</si>
  <si>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</si>
  <si>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</si>
  <si>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</si>
  <si>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</si>
  <si>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</si>
  <si>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</si>
  <si>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</si>
  <si>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</si>
  <si>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</si>
  <si>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</si>
  <si>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</si>
  <si>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</si>
  <si>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</si>
  <si>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</si>
  <si>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</si>
  <si>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</si>
  <si>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</si>
  <si>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</si>
  <si>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</si>
  <si>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</si>
  <si>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</si>
  <si>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</si>
  <si>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</si>
  <si>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</si>
  <si>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</si>
  <si>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</si>
  <si>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</si>
  <si>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</si>
  <si>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</si>
  <si>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</si>
  <si>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</si>
  <si>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</si>
  <si>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</si>
  <si>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</si>
  <si>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</si>
  <si>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</si>
  <si>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</si>
  <si>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</si>
  <si>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</si>
  <si>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</si>
  <si>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</si>
  <si>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</si>
  <si>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</si>
  <si>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</si>
  <si>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</si>
  <si>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</si>
  <si>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</si>
  <si>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</si>
  <si>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</si>
  <si>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</si>
  <si>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</si>
  <si>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</si>
  <si>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</si>
  <si>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</si>
  <si>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</si>
  <si>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</si>
  <si>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</si>
  <si>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</si>
  <si>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</si>
  <si>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</si>
  <si>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</si>
  <si>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</si>
  <si>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</si>
  <si>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</si>
  <si>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</si>
  <si>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</si>
  <si>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</si>
  <si>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</si>
  <si>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</si>
  <si>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</si>
  <si>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</si>
  <si>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</si>
  <si>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</si>
  <si>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</si>
  <si>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</si>
  <si>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</si>
  <si>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</si>
  <si>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</si>
  <si>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</si>
  <si>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</si>
  <si>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</si>
  <si>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</si>
  <si>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</si>
  <si>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</si>
  <si>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</si>
  <si>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</si>
  <si>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</si>
  <si>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</si>
  <si>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</si>
  <si>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</si>
  <si>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</si>
  <si>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</si>
  <si>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</si>
  <si>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</si>
  <si>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</si>
  <si>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</si>
  <si>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</si>
  <si>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</si>
  <si>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</si>
  <si>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</si>
  <si>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</si>
  <si>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</si>
  <si>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</si>
  <si>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</si>
  <si>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</si>
  <si>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</si>
  <si>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</si>
  <si>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</si>
  <si>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</si>
  <si>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</si>
  <si>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</si>
  <si>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</si>
  <si>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</si>
  <si>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</si>
  <si>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</si>
  <si>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</si>
  <si>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</si>
  <si>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</si>
  <si>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</si>
  <si>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</si>
  <si>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</si>
  <si>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</si>
  <si>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</si>
  <si>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</si>
  <si>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</si>
  <si>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</si>
  <si>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</si>
  <si>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</si>
  <si>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</si>
  <si>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</si>
  <si>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</si>
  <si>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</si>
  <si>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</si>
  <si>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</si>
  <si>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</si>
  <si>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</si>
  <si>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</si>
  <si>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</si>
  <si>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</si>
  <si>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</si>
  <si>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</si>
  <si>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</si>
  <si>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</si>
  <si>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</si>
  <si>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</si>
  <si>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</si>
  <si>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</si>
  <si>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</si>
  <si>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</si>
  <si>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</si>
  <si>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</si>
  <si>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</si>
  <si>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</si>
  <si>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</si>
  <si>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</si>
  <si>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</si>
  <si>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</si>
  <si>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</si>
  <si>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</si>
  <si>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</si>
  <si>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</si>
  <si>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</si>
  <si>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</si>
  <si>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</si>
  <si>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</si>
  <si>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</si>
  <si>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</si>
  <si>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</si>
  <si>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</si>
  <si>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</si>
  <si>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</si>
  <si>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</si>
  <si>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</si>
  <si>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</si>
  <si>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</si>
  <si>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</si>
  <si>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</si>
  <si>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</si>
  <si>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</si>
  <si>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</si>
  <si>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</si>
  <si>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</si>
  <si>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</si>
  <si>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</si>
  <si>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</si>
  <si>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</si>
  <si>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</si>
  <si>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</si>
  <si>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</si>
  <si>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</si>
  <si>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</si>
  <si>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</si>
  <si>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</si>
  <si>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</si>
  <si>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</si>
  <si>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</si>
  <si>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</si>
  <si>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</si>
  <si>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</si>
  <si>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</si>
  <si>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</si>
  <si>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</si>
  <si>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</si>
  <si>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</si>
  <si>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</si>
  <si>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</si>
  <si>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</si>
  <si>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</si>
  <si>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</si>
  <si>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</si>
  <si>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</si>
  <si>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</si>
  <si>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</si>
  <si>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</si>
  <si>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</si>
  <si>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</si>
  <si>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</si>
  <si>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</si>
  <si>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</si>
  <si>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</si>
  <si>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</si>
  <si>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</si>
  <si>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</si>
  <si>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</si>
  <si>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</si>
  <si>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</si>
  <si>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</si>
  <si>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</si>
  <si>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</si>
  <si>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</si>
  <si>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</si>
  <si>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</si>
  <si>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</si>
  <si>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</si>
  <si>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</si>
  <si>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</si>
  <si>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</si>
  <si>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</si>
  <si>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</si>
  <si>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</si>
  <si>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</si>
  <si>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</si>
  <si>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</si>
  <si>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</si>
  <si>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</si>
  <si>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</si>
  <si>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</si>
  <si>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</si>
  <si>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</si>
  <si>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</si>
  <si>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</si>
  <si>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</si>
  <si>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</si>
  <si>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</si>
  <si>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</si>
  <si>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</si>
  <si>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</si>
  <si>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</si>
  <si>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</si>
  <si>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</si>
  <si>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</si>
  <si>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</si>
  <si>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</si>
  <si>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</si>
  <si>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</si>
  <si>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</si>
  <si>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</si>
  <si>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</si>
  <si>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</si>
  <si>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</si>
  <si>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</si>
  <si>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</si>
  <si>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</si>
  <si>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</si>
  <si>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</si>
  <si>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</si>
  <si>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</si>
  <si>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</si>
  <si>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</si>
  <si>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</si>
  <si>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</si>
  <si>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</si>
  <si>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</si>
  <si>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</si>
  <si>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</si>
  <si>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</si>
  <si>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</si>
  <si>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</si>
  <si>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</si>
  <si>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</si>
  <si>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</si>
  <si>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</si>
  <si>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</si>
  <si>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</si>
  <si>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</si>
  <si>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</si>
  <si>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</si>
  <si>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</si>
  <si>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</si>
  <si>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</si>
  <si>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</si>
  <si>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</si>
  <si>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</si>
  <si>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</si>
  <si>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</si>
  <si>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</si>
  <si>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</si>
  <si>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</si>
  <si>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</si>
  <si>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</si>
  <si>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</si>
  <si>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</si>
  <si>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</si>
  <si>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</si>
  <si>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</si>
  <si>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</si>
  <si>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</si>
  <si>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</si>
  <si>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</si>
  <si>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</si>
  <si>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</si>
  <si>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</si>
  <si>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</si>
  <si>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</si>
  <si>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</si>
  <si>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</si>
  <si>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</si>
  <si>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</si>
  <si>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</si>
  <si>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</si>
  <si>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</si>
  <si>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</si>
  <si>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</si>
  <si>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</si>
  <si>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</si>
  <si>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</si>
  <si>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</si>
  <si>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</si>
  <si>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</si>
  <si>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</si>
  <si>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</si>
  <si>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</si>
  <si>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</si>
  <si>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</si>
  <si>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</si>
  <si>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</si>
  <si>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</si>
  <si>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</si>
  <si>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</si>
  <si>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</si>
  <si>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</si>
  <si>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</si>
  <si>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</si>
  <si>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</si>
  <si>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</si>
  <si>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</si>
  <si>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</si>
  <si>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</si>
  <si>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</si>
  <si>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</si>
  <si>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</si>
  <si>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</si>
  <si>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</si>
  <si>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</si>
  <si>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</si>
  <si>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</si>
  <si>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</si>
  <si>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</si>
  <si>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</si>
  <si>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</si>
  <si>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</si>
  <si>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</si>
  <si>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</si>
  <si>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</si>
  <si>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</si>
  <si>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</si>
  <si>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</si>
  <si>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</si>
  <si>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</si>
  <si>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</si>
  <si>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</si>
  <si>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</si>
  <si>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</si>
  <si>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</si>
  <si>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</si>
  <si>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</si>
  <si>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</si>
  <si>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</si>
  <si>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</si>
  <si>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</si>
  <si>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</si>
  <si>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</si>
  <si>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</si>
  <si>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</si>
  <si>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</si>
  <si>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</si>
  <si>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</si>
  <si>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</si>
  <si>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</si>
  <si>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</si>
  <si>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</si>
  <si>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</si>
  <si>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</si>
  <si>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</si>
  <si>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</si>
  <si>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</si>
  <si>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</si>
  <si>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</si>
  <si>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</si>
  <si>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</si>
  <si>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</si>
  <si>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</si>
  <si>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</si>
  <si>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</si>
  <si>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</si>
  <si>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</si>
  <si>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</si>
  <si>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</si>
  <si>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</si>
  <si>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</si>
  <si>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</si>
  <si>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</si>
  <si>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</si>
  <si>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</si>
  <si>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</si>
  <si>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</si>
  <si>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</si>
  <si>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</si>
  <si>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</si>
  <si>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</si>
  <si>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</si>
  <si>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</si>
  <si>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</si>
  <si>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</si>
  <si>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</si>
  <si>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</si>
  <si>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</si>
  <si>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</si>
  <si>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</si>
  <si>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</si>
  <si>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</si>
  <si>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</si>
  <si>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</si>
  <si>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</si>
  <si>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</si>
  <si>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</si>
  <si>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</si>
  <si>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</si>
  <si>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</si>
  <si>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</si>
  <si>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</si>
  <si>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</si>
  <si>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</si>
  <si>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</si>
  <si>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</si>
  <si>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</si>
  <si>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</si>
  <si>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</si>
  <si>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</si>
  <si>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</si>
  <si>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</si>
  <si>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</si>
  <si>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</si>
  <si>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</si>
  <si>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</si>
  <si>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</si>
  <si>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</si>
  <si>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</si>
  <si>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</si>
  <si>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</si>
  <si>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</si>
  <si>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</si>
  <si>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</si>
  <si>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</si>
  <si>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</si>
  <si>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</si>
  <si>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</si>
  <si>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</si>
  <si>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</si>
  <si>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</si>
  <si>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</si>
  <si>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</si>
  <si>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</si>
  <si>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</si>
  <si>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</si>
  <si>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</si>
  <si>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</si>
  <si>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</si>
  <si>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</si>
  <si>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</si>
  <si>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</si>
  <si>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</si>
  <si>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</si>
  <si>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</si>
  <si>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</si>
  <si>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</si>
  <si>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</si>
  <si>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</si>
  <si>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</si>
  <si>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</si>
  <si>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</si>
  <si>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</si>
  <si>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</si>
  <si>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</si>
  <si>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</si>
  <si>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</si>
  <si>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</si>
  <si>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</si>
  <si>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</si>
  <si>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</si>
  <si>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</si>
  <si>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</si>
  <si>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</si>
  <si>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</si>
  <si>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</si>
  <si>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</si>
  <si>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</si>
  <si>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</si>
  <si>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</si>
  <si>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</si>
  <si>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</si>
  <si>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</si>
  <si>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</si>
  <si>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</si>
  <si>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</si>
  <si>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</si>
  <si>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</si>
  <si>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</si>
  <si>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</si>
  <si>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</si>
  <si>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</si>
  <si>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</si>
  <si>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</si>
  <si>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</si>
  <si>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</si>
  <si>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</si>
  <si>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</si>
  <si>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</si>
  <si>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</si>
  <si>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</si>
  <si>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</si>
  <si>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</si>
  <si>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</si>
  <si>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</si>
  <si>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</si>
  <si>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</si>
  <si>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</si>
  <si>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</si>
  <si>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</si>
  <si>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</si>
  <si>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</si>
  <si>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</si>
  <si>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</si>
  <si>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</si>
  <si>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</si>
  <si>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</si>
  <si>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</si>
  <si>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</si>
  <si>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</si>
  <si>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</si>
  <si>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</si>
  <si>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</si>
  <si>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</si>
  <si>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</si>
  <si>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</si>
  <si>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</si>
  <si>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</si>
  <si>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</si>
  <si>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</si>
  <si>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</si>
  <si>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</si>
  <si>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</si>
  <si>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</si>
  <si>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</si>
  <si>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</si>
  <si>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</si>
  <si>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</si>
  <si>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</si>
  <si>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</si>
  <si>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</si>
  <si>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</si>
  <si>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</si>
  <si>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</si>
  <si>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</si>
  <si>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</si>
  <si>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</si>
  <si>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</si>
  <si>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</si>
  <si>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</si>
  <si>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</si>
  <si>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</si>
  <si>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</si>
  <si>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</si>
  <si>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</si>
  <si>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</si>
  <si>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</si>
  <si>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</si>
  <si>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</si>
  <si>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</si>
  <si>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</si>
  <si>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</si>
  <si>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</si>
  <si>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</si>
  <si>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</si>
  <si>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</si>
  <si>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</si>
  <si>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</si>
  <si>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</si>
  <si>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</si>
  <si>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</si>
  <si>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</si>
  <si>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</si>
  <si>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</si>
  <si>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</si>
  <si>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</si>
  <si>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</si>
  <si>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</si>
  <si>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</si>
  <si>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</si>
  <si>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</si>
  <si>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</si>
  <si>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</si>
  <si>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</si>
  <si>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</si>
  <si>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</si>
  <si>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</si>
  <si>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</si>
  <si>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</si>
  <si>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</si>
  <si>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</si>
  <si>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</si>
  <si>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</si>
  <si>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</si>
  <si>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</si>
  <si>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</si>
  <si>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</si>
  <si>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</si>
  <si>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</si>
  <si>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</si>
  <si>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</si>
  <si>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</si>
  <si>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</si>
  <si>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</si>
  <si>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</si>
  <si>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</si>
  <si>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</si>
  <si>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</si>
  <si>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</si>
  <si>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</si>
  <si>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</si>
  <si>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</si>
  <si>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</si>
  <si>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</si>
  <si>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</si>
  <si>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</si>
  <si>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</si>
  <si>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</si>
  <si>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</si>
  <si>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</si>
  <si>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</si>
  <si>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</si>
  <si>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</si>
  <si>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</si>
  <si>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</si>
  <si>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</si>
  <si>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</si>
  <si>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</si>
  <si>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</si>
  <si>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</si>
  <si>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</si>
  <si>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</si>
  <si>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</si>
  <si>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</si>
  <si>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</si>
  <si>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</si>
  <si>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</si>
  <si>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</si>
  <si>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</si>
  <si>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</si>
  <si>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</si>
  <si>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</si>
  <si>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</si>
  <si>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</si>
  <si>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</si>
  <si>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</si>
  <si>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</si>
  <si>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</si>
  <si>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</si>
  <si>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</si>
  <si>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</si>
  <si>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</si>
  <si>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</si>
  <si>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</si>
  <si>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</si>
  <si>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</si>
  <si>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</si>
  <si>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</si>
  <si>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</si>
  <si>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</si>
  <si>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</si>
  <si>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</si>
  <si>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</si>
  <si>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</si>
  <si>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</si>
  <si>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</si>
  <si>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</si>
  <si>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</si>
  <si>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</si>
  <si>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</si>
  <si>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</si>
  <si>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</si>
  <si>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</si>
  <si>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</si>
  <si>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</si>
  <si>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</si>
  <si>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</si>
  <si>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</si>
  <si>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</si>
  <si>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</si>
  <si>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</si>
  <si>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</si>
  <si>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</si>
  <si>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</si>
  <si>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</si>
  <si>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</si>
  <si>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</si>
  <si>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</si>
  <si>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</si>
  <si>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</si>
  <si>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</si>
  <si>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</si>
  <si>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</si>
  <si>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</si>
  <si>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</si>
  <si>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</si>
  <si>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</si>
  <si>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</si>
  <si>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</si>
  <si>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</si>
  <si>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</si>
  <si>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</si>
  <si>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</si>
  <si>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</si>
  <si>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</si>
  <si>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</si>
  <si>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</si>
  <si>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</si>
  <si>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</si>
  <si>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</si>
  <si>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</si>
  <si>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</si>
  <si>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</si>
  <si>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</si>
  <si>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</si>
  <si>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</si>
  <si>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</si>
  <si>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</si>
  <si>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</si>
  <si>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</si>
  <si>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</si>
  <si>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</si>
  <si>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</si>
  <si>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</si>
  <si>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</si>
  <si>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</si>
  <si>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</si>
  <si>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</si>
  <si>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</si>
  <si>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</si>
  <si>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</si>
  <si>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</si>
  <si>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</si>
  <si>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</si>
  <si>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</si>
  <si>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</si>
  <si>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</si>
  <si>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</si>
  <si>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</si>
  <si>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</si>
  <si>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</si>
  <si>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</si>
  <si>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</si>
  <si>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</si>
  <si>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</si>
  <si>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</si>
  <si>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</si>
  <si>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</si>
  <si>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</si>
  <si>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</si>
  <si>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</si>
  <si>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</si>
  <si>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</si>
  <si>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</si>
  <si>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</si>
  <si>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</si>
  <si>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</si>
  <si>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</si>
  <si>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</si>
  <si>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</si>
  <si>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</si>
  <si>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</si>
  <si>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</si>
  <si>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</si>
  <si>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</si>
  <si>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</si>
  <si>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</si>
  <si>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</si>
  <si>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</si>
  <si>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</si>
  <si>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</si>
  <si>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</si>
  <si>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</si>
  <si>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</si>
  <si>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</si>
  <si>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</si>
  <si>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</si>
  <si>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</si>
  <si>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</si>
  <si>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</si>
  <si>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</si>
  <si>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</si>
  <si>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</si>
  <si>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</si>
  <si>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</si>
  <si>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</si>
  <si>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</si>
  <si>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</si>
  <si>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</si>
  <si>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</si>
  <si>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</si>
  <si>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</si>
  <si>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</si>
  <si>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</si>
  <si>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</si>
  <si>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</si>
  <si>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</si>
  <si>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</si>
  <si>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</si>
  <si>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</si>
  <si>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</si>
  <si>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</si>
  <si>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</si>
  <si>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</si>
  <si>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</si>
  <si>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</si>
  <si>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</si>
  <si>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</si>
  <si>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</si>
  <si>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</si>
  <si>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</si>
  <si>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</si>
  <si>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</si>
  <si>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</si>
  <si>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</si>
  <si>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</si>
  <si>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</si>
  <si>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</si>
  <si>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</si>
  <si>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</si>
  <si>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</si>
  <si>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</si>
  <si>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</si>
  <si>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</si>
  <si>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</si>
  <si>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</si>
  <si>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</si>
  <si>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</si>
  <si>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</si>
  <si>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</si>
  <si>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</si>
  <si>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</si>
  <si>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</si>
  <si>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</si>
  <si>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</si>
  <si>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</si>
  <si>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</si>
  <si>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</si>
  <si>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</si>
  <si>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</si>
  <si>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</si>
  <si>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</si>
  <si>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</si>
  <si>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</si>
  <si>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</si>
  <si>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</si>
  <si>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</si>
  <si>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</si>
  <si>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</si>
  <si>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</si>
  <si>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</si>
  <si>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</si>
  <si>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</si>
  <si>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</si>
  <si>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</si>
  <si>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</si>
  <si>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</si>
  <si>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</si>
  <si>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</si>
  <si>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</si>
  <si>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</si>
  <si>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</si>
  <si>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</si>
  <si>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</si>
  <si>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</si>
  <si>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</si>
  <si>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</si>
  <si>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</si>
  <si>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</si>
  <si>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</si>
  <si>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</si>
  <si>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</si>
  <si>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</si>
  <si>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</si>
  <si>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</si>
  <si>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</si>
  <si>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</si>
  <si>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</si>
  <si>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</si>
  <si>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</si>
  <si>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</si>
  <si>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</si>
  <si>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</si>
  <si>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</si>
  <si>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</si>
  <si>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</si>
  <si>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</si>
  <si>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</si>
  <si>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</si>
  <si>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</si>
  <si>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</si>
  <si>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</si>
  <si>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</si>
  <si>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</si>
  <si>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</si>
  <si>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</si>
  <si>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</si>
  <si>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</si>
  <si>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</si>
  <si>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</si>
  <si>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</si>
  <si>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</si>
  <si>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</si>
  <si>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</si>
  <si>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</si>
  <si>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</si>
  <si>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</si>
  <si>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</si>
  <si>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</si>
  <si>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</si>
  <si>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</si>
  <si>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</si>
  <si>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</si>
  <si>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</si>
  <si>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</si>
  <si>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</si>
  <si>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</si>
  <si>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</si>
  <si>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</si>
  <si>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</si>
  <si>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</si>
  <si>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</si>
  <si>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</si>
  <si>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</si>
  <si>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</si>
  <si>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</si>
  <si>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</si>
  <si>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</si>
  <si>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</si>
  <si>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</si>
  <si>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</si>
  <si>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</si>
  <si>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</si>
  <si>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</si>
  <si>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</si>
  <si>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</si>
  <si>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</si>
  <si>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</si>
  <si>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</si>
  <si>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</si>
  <si>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</si>
  <si>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</si>
  <si>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</si>
  <si>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</si>
  <si>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</si>
  <si>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</si>
  <si>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</si>
  <si>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</si>
  <si>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</si>
  <si>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</si>
  <si>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</si>
  <si>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</si>
  <si>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</si>
  <si>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</si>
  <si>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</si>
  <si>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</si>
  <si>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</si>
  <si>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</si>
  <si>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</si>
  <si>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</si>
  <si>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</si>
  <si>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</si>
  <si>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</si>
  <si>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</si>
  <si>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</si>
  <si>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</si>
  <si>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</si>
  <si>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</si>
  <si>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</si>
  <si>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</si>
  <si>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</si>
  <si>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</si>
  <si>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</si>
  <si>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</si>
  <si>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</si>
  <si>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</si>
  <si>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</si>
  <si>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</si>
  <si>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</si>
  <si>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</si>
  <si>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</si>
  <si>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</si>
  <si>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</si>
  <si>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</si>
  <si>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</si>
  <si>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</si>
  <si>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</si>
  <si>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</si>
  <si>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</si>
  <si>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</si>
  <si>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</si>
  <si>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</si>
  <si>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</si>
  <si>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</si>
  <si>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</si>
  <si>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</si>
  <si>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</si>
  <si>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</si>
  <si>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</si>
  <si>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</si>
  <si>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</si>
  <si>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</si>
  <si>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</si>
  <si>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</si>
  <si>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</si>
  <si>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</si>
  <si>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</si>
  <si>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</si>
  <si>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</si>
  <si>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</si>
  <si>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</si>
  <si>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</si>
  <si>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</si>
  <si>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</si>
  <si>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</si>
  <si>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</si>
  <si>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</si>
  <si>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</si>
  <si>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</si>
  <si>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</si>
  <si>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</si>
  <si>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</si>
  <si>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</si>
  <si>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</si>
  <si>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</si>
  <si>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</si>
  <si>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</si>
  <si>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</si>
  <si>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</si>
  <si>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</si>
  <si>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</si>
  <si>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</si>
  <si>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</si>
  <si>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</si>
  <si>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</si>
  <si>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</si>
  <si>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</si>
  <si>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</si>
  <si>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</si>
  <si>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</si>
  <si>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</si>
  <si>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</si>
  <si>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</si>
  <si>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</si>
  <si>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</si>
  <si>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</si>
  <si>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</si>
  <si>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</si>
  <si>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</si>
  <si>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</si>
  <si>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</si>
  <si>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</si>
  <si>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</si>
  <si>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</si>
  <si>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</si>
  <si>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</si>
  <si>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</si>
  <si>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</si>
  <si>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</si>
  <si>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</si>
  <si>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</si>
  <si>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</si>
  <si>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</si>
  <si>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</si>
  <si>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</si>
  <si>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</si>
  <si>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</si>
  <si>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</si>
  <si>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</si>
  <si>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</si>
  <si>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</si>
  <si>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</si>
  <si>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</si>
  <si>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</si>
  <si>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</si>
  <si>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</si>
  <si>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</si>
  <si>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</si>
  <si>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</si>
  <si>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</si>
  <si>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</si>
  <si>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</si>
  <si>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</si>
  <si>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</si>
  <si>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</si>
  <si>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</si>
  <si>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</si>
  <si>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</si>
  <si>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</si>
  <si>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</si>
  <si>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</si>
  <si>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</si>
  <si>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</si>
  <si>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</si>
  <si>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</si>
  <si>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</si>
  <si>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</si>
  <si>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</si>
  <si>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</si>
  <si>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</si>
  <si>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</si>
  <si>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</si>
  <si>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</si>
  <si>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</si>
  <si>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</si>
  <si>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</si>
  <si>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</si>
  <si>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</si>
  <si>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</si>
  <si>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</si>
  <si>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</si>
  <si>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</si>
  <si>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</si>
  <si>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</si>
  <si>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</si>
  <si>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</si>
  <si>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</si>
  <si>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</si>
  <si>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</si>
  <si>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</si>
  <si>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</si>
  <si>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</si>
  <si>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</si>
  <si>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</si>
  <si>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</si>
  <si>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</si>
  <si>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</si>
  <si>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</si>
  <si>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</si>
  <si>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</si>
  <si>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</si>
  <si>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</si>
  <si>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</si>
  <si>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</si>
  <si>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</si>
  <si>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</si>
  <si>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</si>
  <si>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</si>
  <si>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</si>
  <si>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</si>
  <si>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</si>
  <si>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</si>
  <si>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</si>
  <si>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</si>
  <si>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</si>
  <si>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</si>
  <si>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</si>
  <si>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</si>
  <si>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</si>
  <si>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</si>
  <si>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</si>
  <si>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</si>
  <si>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</si>
  <si>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</si>
  <si>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</si>
  <si>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</si>
  <si>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</si>
  <si>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</si>
  <si>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</si>
  <si>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</si>
  <si>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</si>
  <si>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</si>
  <si>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</si>
  <si>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</si>
  <si>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</si>
  <si>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</si>
  <si>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</si>
  <si>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</si>
  <si>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</si>
  <si>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</si>
  <si>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</si>
  <si>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</si>
  <si>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</si>
  <si>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</si>
  <si>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</si>
  <si>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</si>
  <si>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</si>
  <si>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</si>
  <si>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</si>
  <si>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</si>
  <si>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</si>
  <si>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</si>
  <si>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</si>
  <si>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</si>
  <si>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</si>
  <si>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</si>
  <si>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</si>
  <si>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</si>
  <si>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</si>
  <si>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</si>
  <si>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</si>
  <si>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</si>
  <si>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</si>
  <si>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</si>
  <si>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</si>
  <si>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</si>
  <si>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</si>
  <si>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</si>
  <si>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</si>
  <si>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</si>
  <si>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</si>
  <si>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</si>
  <si>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</si>
  <si>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</si>
  <si>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</si>
  <si>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</si>
  <si>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</si>
  <si>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</si>
  <si>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</si>
  <si>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</si>
  <si>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</si>
  <si>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</si>
  <si>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</si>
  <si>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</si>
  <si>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</si>
  <si>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</si>
  <si>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</si>
  <si>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</si>
  <si>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</si>
  <si>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</si>
  <si>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</si>
  <si>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</si>
  <si>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</si>
  <si>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</si>
  <si>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</si>
  <si>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</si>
  <si>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</si>
  <si>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</si>
  <si>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</si>
  <si>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</si>
  <si>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</si>
  <si>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</si>
  <si>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</si>
  <si>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</si>
  <si>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</si>
  <si>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</si>
  <si>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</si>
  <si>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</si>
  <si>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</si>
  <si>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</si>
  <si>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</si>
  <si>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</si>
  <si>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</si>
  <si>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</si>
  <si>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</si>
  <si>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</si>
  <si>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</si>
  <si>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</si>
  <si>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</si>
  <si>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</si>
  <si>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</si>
  <si>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</si>
  <si>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</si>
  <si>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</si>
  <si>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</si>
  <si>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</si>
  <si>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</si>
  <si>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</si>
  <si>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</si>
  <si>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</si>
  <si>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</si>
  <si>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</si>
  <si>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</si>
  <si>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</si>
  <si>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</si>
  <si>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</si>
  <si>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</si>
  <si>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</si>
  <si>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</si>
  <si>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</si>
  <si>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</si>
  <si>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</si>
  <si>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</si>
  <si>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</si>
  <si>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</si>
  <si>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</si>
  <si>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</si>
  <si>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</si>
  <si>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</si>
  <si>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</si>
  <si>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</si>
  <si>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</si>
  <si>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</si>
  <si>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</si>
  <si>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</si>
  <si>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</si>
  <si>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</si>
  <si>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</si>
  <si>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</si>
  <si>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</si>
  <si>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</si>
  <si>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</si>
  <si>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</si>
  <si>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</si>
  <si>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</si>
  <si>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</si>
  <si>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</si>
  <si>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</si>
  <si>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</si>
  <si>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</si>
  <si>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</si>
  <si>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</si>
  <si>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</si>
  <si>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</si>
  <si>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</si>
  <si>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</si>
  <si>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</si>
  <si>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</si>
  <si>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</si>
  <si>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</si>
  <si>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</si>
  <si>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</si>
  <si>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</si>
  <si>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</si>
  <si>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</si>
  <si>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</si>
  <si>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</si>
  <si>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</si>
  <si>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</si>
  <si>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</si>
  <si>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</si>
  <si>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</si>
  <si>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</si>
  <si>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</si>
  <si>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</si>
  <si>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</si>
  <si>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</si>
  <si>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</si>
  <si>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</si>
  <si>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</si>
  <si>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</si>
  <si>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</si>
  <si>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</si>
  <si>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</si>
  <si>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</si>
  <si>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</si>
  <si>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</si>
  <si>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</si>
  <si>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</si>
  <si>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</si>
  <si>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</si>
  <si>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</si>
  <si>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</si>
  <si>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</si>
  <si>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</si>
  <si>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</si>
  <si>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</si>
  <si>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</si>
  <si>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</si>
  <si>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</si>
  <si>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</si>
  <si>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</si>
  <si>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</si>
  <si>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</si>
  <si>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</si>
  <si>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</si>
  <si>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</si>
  <si>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</si>
  <si>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</si>
  <si>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</si>
  <si>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</si>
  <si>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</si>
  <si>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</si>
  <si>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</si>
  <si>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</si>
  <si>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</si>
  <si>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</si>
  <si>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</si>
  <si>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</si>
  <si>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</si>
  <si>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</si>
  <si>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</si>
  <si>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</si>
  <si>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</si>
  <si>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</si>
  <si>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</si>
  <si>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</si>
  <si>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</si>
  <si>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</si>
  <si>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</si>
  <si>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</si>
  <si>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</si>
  <si>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</si>
  <si>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</si>
  <si>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</si>
  <si>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</si>
  <si>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</si>
  <si>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</si>
  <si>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</si>
  <si>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</si>
  <si>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</si>
  <si>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</si>
  <si>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</si>
  <si>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</si>
  <si>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</si>
  <si>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</si>
  <si>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</si>
  <si>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</si>
  <si>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</si>
  <si>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</si>
  <si>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</si>
  <si>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</si>
  <si>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</si>
  <si>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</si>
  <si>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</si>
  <si>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</si>
  <si>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</si>
  <si>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</si>
  <si>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</si>
  <si>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</si>
  <si>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</si>
  <si>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</si>
  <si>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</si>
  <si>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</si>
  <si>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</si>
  <si>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</si>
  <si>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</si>
  <si>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</si>
  <si>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</si>
  <si>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</si>
  <si>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</si>
  <si>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</si>
  <si>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</si>
  <si>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</si>
  <si>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</si>
  <si>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</si>
  <si>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</si>
  <si>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</si>
  <si>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</si>
  <si>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</si>
  <si>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</si>
  <si>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</si>
  <si>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</si>
  <si>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</si>
  <si>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</si>
  <si>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</si>
  <si>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</si>
  <si>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</si>
  <si>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</si>
  <si>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</si>
  <si>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</si>
  <si>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</si>
  <si>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</si>
  <si>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</si>
  <si>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</si>
  <si>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</si>
  <si>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</si>
  <si>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</si>
  <si>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</si>
  <si>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</si>
  <si>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</si>
  <si>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</si>
  <si>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</si>
  <si>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</si>
  <si>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</si>
  <si>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</si>
  <si>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</si>
  <si>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</si>
  <si>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</si>
  <si>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</si>
  <si>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</si>
  <si>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</si>
  <si>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</si>
  <si>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</si>
  <si>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</si>
  <si>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</si>
  <si>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</si>
  <si>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</si>
  <si>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</si>
  <si>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</si>
  <si>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</si>
  <si>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</si>
  <si>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</si>
  <si>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</si>
  <si>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</si>
  <si>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</si>
  <si>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</si>
  <si>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</si>
  <si>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</si>
  <si>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</si>
  <si>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</si>
  <si>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</si>
  <si>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</si>
  <si>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</si>
  <si>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</si>
  <si>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</si>
  <si>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</si>
  <si>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</si>
  <si>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</si>
  <si>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</si>
  <si>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</si>
  <si>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</si>
  <si>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</si>
  <si>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</si>
  <si>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</si>
  <si>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</si>
  <si>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</si>
  <si>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</si>
  <si>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</si>
  <si>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</si>
  <si>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</si>
  <si>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</si>
  <si>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</si>
  <si>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</si>
  <si>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</si>
  <si>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</si>
  <si>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</si>
  <si>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</si>
  <si>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</si>
  <si>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</si>
  <si>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</si>
  <si>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</si>
  <si>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</si>
  <si>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</si>
  <si>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</si>
  <si>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</si>
  <si>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</si>
  <si>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</si>
  <si>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</si>
  <si>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</si>
  <si>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</si>
  <si>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</si>
  <si>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</si>
  <si>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</si>
  <si>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</si>
  <si>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</si>
  <si>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</si>
  <si>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</si>
  <si>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</si>
  <si>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</si>
  <si>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</si>
  <si>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</si>
  <si>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</si>
  <si>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</si>
  <si>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</si>
  <si>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</si>
  <si>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</si>
  <si>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</si>
  <si>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</si>
  <si>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</si>
  <si>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</si>
  <si>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</si>
  <si>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</si>
  <si>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</si>
  <si>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</si>
  <si>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</si>
  <si>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</si>
  <si>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</si>
  <si>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</si>
  <si>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</si>
  <si>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</si>
  <si>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</si>
  <si>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</si>
  <si>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</si>
  <si>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</si>
  <si>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</si>
  <si>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</si>
  <si>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</si>
  <si>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</si>
  <si>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</si>
  <si>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</si>
  <si>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</si>
  <si>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</si>
  <si>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</si>
  <si>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</si>
  <si>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</si>
  <si>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</si>
  <si>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</si>
  <si>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</si>
  <si>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</si>
  <si>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</si>
  <si>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</si>
  <si>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</si>
  <si>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</si>
  <si>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</si>
  <si>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</si>
  <si>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</si>
  <si>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</si>
  <si>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</si>
  <si>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</si>
  <si>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</si>
  <si>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</si>
  <si>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</si>
  <si>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</si>
  <si>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</si>
  <si>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</si>
  <si>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</si>
  <si>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</si>
  <si>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</si>
  <si>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</si>
  <si>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</si>
  <si>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</si>
  <si>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</si>
  <si>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</si>
  <si>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</si>
  <si>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</si>
  <si>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</si>
  <si>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</si>
  <si>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</si>
  <si>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</si>
  <si>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</si>
  <si>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</si>
  <si>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</si>
  <si>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</si>
  <si>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</si>
  <si>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</si>
  <si>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</si>
  <si>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</si>
  <si>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</si>
  <si>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</si>
  <si>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</si>
  <si>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</si>
  <si>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</si>
  <si>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</si>
  <si>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</si>
  <si>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</si>
  <si>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</si>
  <si>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</si>
  <si>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</si>
  <si>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</si>
  <si>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</si>
  <si>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</si>
  <si>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</si>
  <si>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</si>
  <si>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</si>
  <si>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</si>
  <si>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</si>
  <si>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</si>
  <si>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</si>
  <si>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</si>
  <si>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</si>
  <si>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</si>
  <si>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</si>
  <si>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</si>
  <si>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</si>
  <si>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</si>
  <si>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</si>
  <si>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</si>
  <si>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</si>
  <si>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</si>
  <si>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</si>
  <si>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</si>
  <si>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</si>
  <si>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</si>
  <si>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</si>
  <si>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</si>
  <si>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</si>
  <si>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</si>
  <si>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</si>
  <si>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</si>
  <si>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</si>
  <si>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</si>
  <si>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</si>
  <si>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</si>
  <si>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</si>
  <si>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</si>
  <si>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</si>
  <si>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</si>
  <si>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</si>
  <si>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</si>
  <si>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</si>
  <si>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</si>
  <si>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</si>
  <si>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</si>
  <si>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</si>
  <si>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</si>
  <si>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</si>
  <si>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</si>
  <si>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</si>
  <si>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</si>
  <si>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</si>
  <si>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</si>
  <si>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</si>
  <si>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</si>
  <si>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</si>
  <si>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</si>
  <si>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</si>
  <si>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</si>
  <si>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</si>
  <si>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</si>
  <si>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</si>
  <si>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</si>
  <si>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</si>
  <si>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</si>
  <si>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</si>
  <si>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</si>
  <si>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</si>
  <si>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</si>
  <si>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</si>
  <si>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</si>
  <si>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</si>
  <si>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</si>
  <si>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</si>
  <si>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</si>
  <si>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</si>
  <si>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</si>
  <si>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</si>
  <si>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</si>
  <si>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</si>
  <si>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</si>
  <si>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</si>
  <si>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</si>
  <si>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</si>
  <si>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</si>
  <si>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</si>
  <si>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</si>
  <si>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</si>
  <si>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</si>
  <si>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</si>
  <si>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</si>
  <si>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</si>
  <si>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</si>
  <si>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</si>
  <si>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</si>
  <si>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</si>
  <si>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</si>
  <si>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</si>
  <si>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</si>
  <si>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</si>
  <si>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</si>
  <si>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</si>
  <si>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</si>
  <si>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</si>
  <si>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</si>
  <si>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</si>
  <si>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</si>
  <si>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</si>
  <si>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</si>
  <si>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</si>
  <si>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</si>
  <si>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</si>
  <si>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</si>
  <si>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</si>
  <si>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</si>
  <si>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</si>
  <si>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</si>
  <si>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</si>
  <si>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</si>
  <si>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</si>
  <si>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</si>
  <si>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</si>
  <si>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</si>
  <si>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</si>
  <si>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</si>
  <si>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</si>
  <si>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</si>
  <si>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</si>
  <si>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</si>
  <si>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</si>
  <si>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</si>
  <si>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</si>
  <si>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</si>
  <si>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</si>
  <si>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</si>
  <si>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</si>
  <si>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</si>
  <si>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</si>
  <si>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</si>
  <si>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</si>
  <si>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</si>
  <si>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</si>
  <si>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</si>
  <si>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</si>
  <si>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</si>
  <si>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</si>
  <si>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</si>
  <si>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</si>
  <si>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</si>
  <si>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</si>
  <si>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</si>
  <si>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</si>
  <si>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</si>
  <si>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</si>
  <si>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</si>
  <si>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</si>
  <si>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</si>
  <si>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</si>
  <si>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</si>
  <si>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</si>
  <si>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</si>
  <si>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</si>
  <si>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</si>
  <si>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</si>
  <si>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</si>
  <si>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</si>
  <si>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</si>
  <si>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</si>
  <si>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</si>
  <si>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</si>
  <si>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</si>
  <si>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</si>
  <si>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</si>
  <si>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</si>
  <si>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</si>
  <si>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</si>
  <si>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</si>
  <si>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</si>
  <si>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</si>
  <si>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</si>
  <si>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</si>
  <si>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</si>
  <si>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</si>
  <si>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</si>
  <si>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</si>
  <si>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</si>
  <si>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</si>
  <si>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</si>
  <si>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</si>
  <si>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</si>
  <si>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</si>
  <si>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</si>
  <si>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</si>
  <si>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</si>
  <si>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</si>
  <si>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</si>
  <si>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</si>
  <si>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</si>
  <si>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</si>
  <si>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</si>
  <si>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</si>
  <si>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</si>
  <si>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</si>
  <si>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</si>
  <si>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</si>
  <si>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</si>
  <si>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</si>
  <si>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</si>
  <si>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</si>
  <si>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</si>
  <si>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</si>
  <si>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</si>
  <si>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</si>
  <si>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</si>
  <si>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</si>
  <si>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</si>
  <si>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</si>
  <si>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</si>
  <si>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</si>
  <si>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</si>
  <si>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</si>
  <si>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</si>
  <si>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</si>
  <si>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</si>
  <si>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</si>
  <si>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</si>
  <si>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</si>
  <si>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</si>
  <si>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</si>
  <si>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</si>
  <si>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</si>
  <si>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</si>
  <si>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</si>
  <si>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</si>
  <si>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</si>
  <si>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</si>
  <si>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</si>
  <si>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</si>
  <si>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</si>
  <si>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</si>
  <si>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</si>
  <si>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</si>
  <si>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</si>
  <si>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</si>
  <si>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</si>
  <si>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</si>
  <si>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</si>
  <si>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</si>
  <si>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</si>
  <si>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</si>
  <si>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</si>
  <si>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</si>
  <si>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</si>
  <si>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</si>
  <si>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</si>
  <si>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</si>
  <si>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</si>
  <si>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</si>
  <si>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</si>
  <si>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</si>
  <si>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</si>
  <si>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</si>
  <si>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</si>
  <si>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</si>
  <si>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</si>
  <si>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</si>
  <si>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</si>
  <si>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</si>
  <si>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</si>
  <si>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</si>
  <si>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</si>
  <si>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</si>
  <si>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</si>
  <si>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</si>
  <si>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</si>
  <si>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</si>
  <si>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</si>
  <si>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</si>
  <si>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</si>
  <si>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</si>
  <si>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</si>
  <si>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</si>
  <si>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</si>
  <si>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</si>
  <si>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</si>
  <si>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</si>
  <si>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</si>
  <si>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</si>
  <si>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</si>
  <si>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</si>
  <si>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</si>
  <si>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</si>
  <si>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</si>
  <si>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</si>
  <si>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</si>
  <si>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</si>
  <si>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</si>
  <si>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</si>
  <si>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</si>
  <si>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</si>
  <si>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</si>
  <si>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</si>
  <si>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</si>
  <si>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</si>
  <si>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</si>
  <si>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</si>
  <si>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</si>
  <si>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</si>
  <si>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</si>
  <si>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</si>
  <si>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</si>
  <si>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</si>
  <si>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</si>
  <si>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</si>
  <si>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</si>
  <si>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</si>
  <si>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</si>
  <si>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</si>
  <si>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</si>
  <si>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</si>
  <si>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</si>
  <si>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</si>
  <si>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</si>
  <si>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</si>
  <si>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</si>
  <si>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</si>
  <si>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</si>
  <si>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</si>
  <si>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</si>
  <si>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</si>
  <si>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</si>
  <si>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</si>
  <si>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</si>
  <si>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</si>
  <si>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</si>
  <si>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</si>
  <si>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</si>
  <si>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</si>
  <si>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</si>
  <si>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</si>
  <si>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</si>
  <si>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</si>
  <si>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</si>
  <si>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</si>
  <si>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</si>
  <si>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</si>
  <si>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</si>
  <si>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</si>
  <si>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</si>
  <si>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</si>
  <si>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</si>
  <si>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</si>
  <si>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</si>
  <si>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</si>
  <si>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</si>
  <si>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</si>
  <si>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</si>
  <si>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</si>
  <si>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</si>
  <si>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</si>
  <si>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</si>
  <si>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</si>
  <si>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</si>
  <si>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</si>
  <si>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</si>
  <si>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</si>
  <si>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</si>
  <si>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</si>
  <si>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</si>
  <si>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</si>
  <si>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</si>
  <si>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</si>
  <si>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</si>
  <si>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</si>
  <si>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</si>
  <si>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</si>
  <si>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</si>
  <si>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</si>
  <si>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</si>
  <si>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</si>
  <si>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</si>
  <si>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</si>
  <si>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</si>
  <si>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</si>
  <si>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</si>
  <si>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</si>
  <si>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</si>
  <si>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</si>
  <si>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</si>
  <si>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</si>
  <si>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</si>
  <si>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</si>
  <si>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</si>
  <si>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</si>
  <si>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</si>
  <si>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</si>
  <si>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</si>
  <si>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</si>
  <si>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</si>
  <si>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</si>
  <si>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</si>
  <si>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</si>
  <si>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</si>
  <si>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</si>
  <si>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</si>
  <si>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</si>
  <si>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</si>
  <si>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</si>
  <si>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</si>
  <si>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</si>
  <si>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</si>
  <si>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</si>
  <si>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</si>
  <si>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</si>
  <si>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</si>
  <si>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</si>
  <si>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</si>
  <si>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</si>
  <si>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</si>
  <si>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</si>
  <si>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</si>
  <si>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</si>
  <si>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</si>
  <si>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</si>
  <si>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</si>
  <si>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</si>
  <si>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</si>
  <si>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</si>
  <si>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</si>
  <si>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</si>
  <si>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</si>
  <si>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</si>
  <si>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</si>
  <si>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</si>
  <si>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</si>
  <si>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</si>
  <si>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</si>
  <si>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</si>
  <si>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</si>
  <si>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</si>
  <si>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</si>
  <si>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</si>
  <si>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</si>
  <si>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</si>
  <si>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</si>
  <si>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</si>
  <si>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</si>
  <si>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</si>
  <si>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</si>
  <si>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</si>
  <si>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</si>
  <si>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</si>
  <si>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</si>
  <si>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</si>
  <si>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</si>
  <si>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</si>
  <si>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</si>
  <si>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</si>
  <si>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</si>
  <si>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</si>
  <si>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</si>
  <si>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</si>
  <si>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</si>
  <si>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</si>
  <si>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</si>
  <si>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</si>
  <si>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</si>
  <si>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</si>
  <si>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</si>
  <si>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</si>
  <si>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</si>
  <si>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</si>
  <si>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</si>
  <si>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</si>
  <si>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</si>
  <si>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</si>
  <si>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</si>
  <si>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</si>
  <si>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</si>
  <si>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</si>
  <si>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</si>
  <si>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</si>
  <si>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</si>
  <si>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</si>
  <si>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</si>
  <si>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</si>
  <si>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</si>
  <si>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</si>
  <si>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</si>
  <si>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</si>
  <si>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</si>
  <si>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</si>
  <si>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</si>
  <si>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</si>
  <si>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</si>
  <si>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</si>
  <si>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</si>
  <si>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</si>
  <si>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</si>
  <si>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</si>
  <si>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</si>
  <si>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</si>
  <si>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</si>
  <si>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</si>
  <si>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</si>
  <si>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</si>
  <si>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</si>
  <si>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</si>
  <si>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</si>
  <si>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</si>
  <si>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</si>
  <si>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</si>
  <si>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</si>
  <si>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</si>
  <si>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</si>
  <si>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</si>
  <si>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</si>
  <si>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</si>
  <si>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</si>
  <si>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</si>
  <si>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</si>
  <si>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</si>
  <si>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</si>
  <si>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</si>
  <si>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</si>
  <si>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</si>
  <si>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</si>
  <si>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</si>
  <si>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</si>
  <si>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</si>
  <si>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</si>
  <si>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</si>
  <si>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</si>
  <si>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</si>
  <si>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</si>
  <si>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</si>
  <si>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</si>
  <si>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</si>
  <si>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</si>
  <si>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</si>
  <si>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</si>
  <si>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</si>
  <si>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</si>
  <si>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</si>
  <si>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</si>
  <si>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</si>
  <si>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</si>
  <si>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</si>
  <si>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</si>
  <si>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</si>
  <si>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</si>
  <si>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</si>
  <si>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</si>
  <si>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</si>
  <si>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</si>
  <si>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</si>
  <si>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</si>
  <si>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</si>
  <si>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</si>
  <si>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</si>
  <si>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</si>
  <si>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</si>
  <si>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</si>
  <si>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</si>
  <si>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</si>
  <si>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</si>
  <si>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</si>
  <si>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</si>
  <si>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</si>
  <si>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</si>
  <si>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</si>
  <si>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</si>
  <si>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</si>
  <si>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</si>
  <si>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</si>
  <si>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</si>
  <si>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</si>
  <si>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</si>
  <si>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</si>
  <si>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</si>
  <si>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</si>
  <si>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</si>
  <si>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</si>
  <si>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</si>
  <si>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</si>
  <si>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</si>
  <si>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</si>
  <si>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</si>
  <si>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</si>
  <si>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</si>
  <si>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</si>
  <si>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</si>
  <si>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</si>
  <si>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</si>
  <si>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</si>
  <si>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</si>
  <si>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</si>
  <si>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</si>
  <si>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</si>
  <si>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</si>
  <si>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</si>
  <si>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</si>
  <si>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</si>
  <si>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</si>
  <si>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</si>
  <si>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</si>
  <si>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</si>
  <si>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</si>
  <si>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</si>
  <si>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</si>
  <si>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</si>
  <si>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</si>
  <si>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</si>
  <si>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</si>
  <si>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</si>
  <si>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</si>
  <si>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</si>
  <si>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</si>
  <si>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</si>
  <si>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</si>
  <si>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</si>
  <si>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</si>
  <si>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</si>
  <si>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</si>
  <si>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</si>
  <si>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</si>
  <si>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</si>
  <si>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</si>
  <si>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</si>
  <si>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</si>
  <si>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</si>
  <si>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</si>
  <si>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</si>
  <si>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</si>
  <si>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</si>
  <si>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</si>
  <si>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</si>
  <si>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</si>
  <si>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</si>
  <si>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</si>
  <si>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</si>
  <si>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</si>
  <si>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</si>
  <si>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</si>
  <si>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</si>
  <si>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</si>
  <si>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</si>
  <si>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</si>
  <si>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</si>
  <si>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</si>
  <si>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</si>
  <si>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</si>
  <si>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</si>
  <si>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</si>
  <si>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</si>
  <si>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</si>
  <si>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</si>
  <si>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</si>
  <si>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</si>
  <si>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</si>
  <si>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</si>
  <si>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</si>
  <si>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</si>
  <si>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</si>
  <si>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</si>
  <si>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</si>
  <si>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</si>
  <si>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</si>
  <si>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</si>
  <si>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</si>
  <si>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</si>
  <si>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</si>
  <si>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</si>
  <si>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</si>
  <si>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</si>
  <si>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</si>
  <si>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</si>
  <si>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</si>
  <si>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</si>
  <si>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</si>
  <si>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</si>
  <si>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</si>
  <si>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</si>
  <si>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</si>
  <si>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</si>
  <si>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</si>
  <si>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</si>
  <si>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</si>
  <si>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</si>
  <si>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</si>
  <si>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</si>
  <si>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</si>
  <si>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</si>
  <si>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</si>
  <si>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</si>
  <si>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</si>
  <si>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</si>
  <si>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</si>
  <si>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</si>
  <si>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</si>
  <si>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</si>
  <si>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</si>
  <si>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</si>
  <si>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</si>
  <si>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</si>
  <si>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</si>
  <si>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</si>
  <si>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</si>
  <si>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</si>
  <si>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</si>
  <si>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</si>
  <si>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</si>
  <si>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</si>
  <si>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</si>
  <si>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</si>
  <si>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</si>
  <si>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</si>
  <si>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</si>
  <si>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</si>
  <si>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</si>
  <si>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</si>
  <si>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</si>
  <si>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</si>
  <si>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</si>
  <si>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</si>
  <si>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</si>
  <si>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</si>
  <si>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</si>
  <si>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</si>
  <si>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</si>
  <si>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</si>
  <si>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</si>
  <si>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</si>
  <si>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</si>
  <si>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</si>
  <si>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</si>
  <si>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</si>
  <si>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</si>
  <si>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</si>
  <si>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</si>
  <si>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</si>
  <si>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</si>
  <si>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</si>
  <si>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</si>
  <si>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</si>
  <si>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</si>
  <si>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</si>
  <si>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</si>
  <si>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</si>
  <si>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</si>
  <si>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</si>
  <si>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</si>
  <si>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</si>
  <si>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</si>
  <si>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</si>
  <si>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</si>
  <si>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</si>
  <si>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</si>
  <si>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</si>
  <si>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</si>
  <si>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</si>
  <si>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</si>
  <si>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</si>
  <si>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</si>
  <si>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</si>
  <si>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</si>
  <si>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</si>
  <si>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</si>
  <si>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</si>
  <si>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</si>
  <si>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</si>
  <si>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</si>
  <si>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</si>
  <si>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</si>
  <si>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</si>
  <si>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</si>
  <si>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</si>
  <si>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</si>
  <si>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</si>
  <si>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</si>
  <si>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</si>
  <si>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</si>
  <si>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</si>
  <si>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</si>
  <si>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</si>
  <si>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</si>
  <si>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</si>
  <si>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</si>
  <si>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</si>
  <si>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</si>
  <si>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</si>
  <si>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</si>
  <si>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</si>
  <si>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</si>
  <si>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</si>
  <si>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</si>
  <si>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</si>
  <si>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</si>
  <si>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</si>
  <si>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</si>
  <si>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</si>
  <si>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</si>
  <si>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</si>
  <si>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</si>
  <si>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</si>
  <si>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</si>
  <si>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</si>
  <si>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</si>
  <si>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</si>
  <si>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</si>
  <si>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</si>
  <si>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</si>
  <si>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</si>
  <si>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</si>
  <si>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</si>
  <si>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</si>
  <si>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</si>
  <si>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</si>
  <si>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</si>
  <si>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</si>
  <si>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</si>
  <si>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</si>
  <si>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</si>
  <si>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</si>
  <si>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</si>
  <si>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</si>
  <si>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</si>
  <si>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</si>
  <si>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</si>
  <si>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</si>
  <si>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</si>
  <si>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</si>
  <si>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</si>
  <si>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</si>
  <si>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</si>
  <si>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</si>
  <si>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</si>
  <si>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</si>
  <si>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</si>
  <si>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</si>
  <si>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</si>
  <si>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</si>
  <si>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</si>
  <si>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</si>
  <si>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</si>
  <si>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</si>
  <si>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</si>
  <si>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</si>
  <si>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</si>
  <si>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</si>
  <si>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</si>
  <si>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</si>
  <si>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</si>
  <si>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</si>
  <si>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</si>
  <si>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</si>
  <si>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</si>
  <si>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</si>
  <si>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</si>
  <si>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</si>
  <si>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</si>
  <si>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</si>
  <si>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</si>
  <si>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</si>
  <si>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</si>
  <si>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</si>
  <si>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</si>
  <si>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</si>
  <si>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</si>
  <si>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</si>
  <si>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</si>
  <si>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</si>
  <si>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</si>
  <si>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</si>
  <si>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</si>
  <si>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</si>
  <si>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</si>
  <si>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</si>
  <si>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</si>
  <si>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</si>
  <si>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</si>
  <si>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</si>
  <si>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</si>
  <si>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</si>
  <si>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</si>
  <si>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</si>
  <si>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</si>
  <si>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</si>
  <si>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</si>
  <si>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</si>
  <si>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</si>
  <si>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</si>
  <si>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</si>
  <si>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</si>
  <si>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</si>
  <si>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</si>
  <si>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</si>
  <si>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</si>
  <si>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</si>
  <si>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</si>
  <si>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</si>
  <si>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</si>
  <si>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</si>
  <si>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</si>
  <si>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</si>
  <si>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</si>
  <si>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</si>
  <si>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</si>
  <si>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</si>
  <si>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</si>
  <si>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</si>
  <si>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</si>
  <si>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</si>
  <si>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</si>
  <si>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</si>
  <si>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</si>
  <si>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</si>
  <si>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</si>
  <si>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</si>
  <si>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</si>
  <si>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</si>
  <si>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</si>
  <si>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</si>
  <si>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</si>
  <si>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</si>
  <si>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</si>
  <si>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</si>
  <si>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</si>
  <si>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</si>
  <si>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</si>
  <si>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</si>
  <si>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</si>
  <si>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</si>
  <si>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</si>
  <si>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</si>
  <si>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</si>
  <si>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</si>
  <si>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</si>
  <si>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</si>
  <si>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</si>
  <si>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</si>
  <si>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</si>
  <si>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</si>
  <si>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</si>
  <si>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</si>
  <si>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</si>
  <si>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</si>
  <si>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</si>
  <si>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</si>
  <si>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</si>
  <si>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</si>
  <si>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</si>
  <si>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</si>
  <si>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</si>
  <si>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</si>
  <si>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</si>
  <si>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</si>
  <si>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</si>
  <si>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</si>
  <si>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</si>
  <si>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</si>
  <si>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</si>
  <si>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</si>
  <si>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</si>
  <si>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</si>
  <si>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</si>
  <si>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</si>
  <si>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</si>
  <si>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</si>
  <si>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</si>
  <si>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</si>
  <si>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</si>
  <si>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</si>
  <si>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</si>
  <si>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</si>
  <si>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</si>
  <si>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</si>
  <si>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</si>
  <si>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</si>
  <si>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</si>
  <si>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</si>
  <si>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</si>
  <si>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</si>
  <si>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</si>
  <si>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</si>
  <si>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</si>
  <si>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</si>
  <si>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</si>
  <si>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</si>
  <si>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</si>
  <si>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</si>
  <si>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</si>
  <si>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</si>
  <si>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</si>
  <si>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</si>
  <si>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</si>
  <si>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</si>
  <si>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</si>
  <si>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</si>
  <si>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</si>
  <si>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</si>
  <si>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</si>
  <si>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</si>
  <si>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</si>
  <si>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</si>
  <si>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</si>
  <si>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</si>
  <si>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</si>
  <si>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</si>
  <si>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</si>
  <si>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</si>
  <si>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</si>
  <si>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</si>
  <si>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</si>
  <si>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</si>
  <si>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</si>
  <si>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</si>
  <si>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</si>
  <si>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</si>
  <si>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</si>
  <si>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</si>
  <si>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</si>
  <si>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</si>
  <si>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</si>
  <si>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</si>
  <si>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</si>
  <si>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</si>
  <si>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</si>
  <si>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</si>
  <si>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</si>
  <si>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</si>
  <si>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</si>
  <si>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</si>
  <si>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</si>
  <si>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</si>
  <si>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</si>
  <si>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</si>
  <si>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</si>
  <si>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</si>
  <si>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</si>
  <si>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</si>
  <si>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</si>
  <si>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</si>
  <si>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</si>
  <si>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</si>
  <si>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</si>
  <si>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</si>
  <si>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</si>
  <si>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</si>
  <si>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</si>
  <si>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</si>
  <si>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</si>
  <si>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</si>
  <si>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</si>
  <si>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</si>
  <si>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</si>
  <si>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</si>
  <si>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</si>
  <si>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</si>
  <si>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</si>
  <si>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</si>
  <si>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</si>
  <si>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</si>
  <si>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</si>
  <si>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</si>
  <si>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</si>
  <si>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</si>
  <si>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</si>
  <si>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</si>
  <si>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</si>
  <si>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</si>
  <si>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</si>
  <si>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</si>
  <si>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</si>
  <si>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</si>
  <si>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</si>
  <si>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</si>
  <si>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</si>
  <si>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</si>
  <si>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</si>
  <si>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</si>
  <si>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</si>
  <si>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</si>
  <si>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</si>
  <si>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</si>
  <si>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</si>
  <si>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</si>
  <si>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</si>
  <si>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</si>
  <si>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</si>
  <si>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</si>
  <si>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</si>
  <si>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</si>
  <si>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</si>
  <si>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</si>
  <si>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</si>
  <si>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</si>
  <si>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</si>
  <si>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</si>
  <si>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</si>
  <si>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</si>
  <si>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</si>
  <si>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</si>
  <si>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</si>
  <si>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</si>
  <si>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</si>
  <si>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</si>
  <si>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</si>
  <si>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</si>
  <si>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</si>
  <si>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</si>
  <si>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</si>
  <si>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</si>
  <si>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</si>
  <si>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</si>
  <si>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</si>
  <si>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</si>
  <si>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</si>
  <si>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</si>
  <si>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</si>
  <si>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</si>
  <si>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</si>
  <si>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</si>
  <si>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</si>
  <si>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</si>
  <si>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</si>
  <si>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</si>
  <si>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</si>
  <si>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</si>
  <si>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</si>
  <si>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</si>
  <si>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</si>
  <si>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</si>
  <si>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</si>
  <si>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</si>
  <si>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</si>
  <si>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</si>
  <si>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</si>
  <si>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</si>
  <si>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</si>
  <si>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</si>
  <si>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</si>
  <si>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</si>
  <si>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</si>
  <si>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</si>
  <si>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</si>
  <si>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</si>
  <si>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</si>
  <si>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</si>
  <si>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</si>
  <si>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</si>
  <si>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</si>
  <si>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</si>
  <si>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</si>
  <si>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</si>
  <si>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</si>
  <si>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</si>
  <si>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</si>
  <si>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</si>
  <si>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</si>
  <si>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</si>
  <si>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</si>
  <si>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</si>
  <si>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</si>
  <si>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</si>
  <si>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</si>
  <si>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</si>
  <si>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</si>
  <si>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</si>
  <si>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</si>
  <si>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</si>
  <si>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</si>
  <si>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</si>
  <si>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</si>
  <si>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</si>
  <si>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</si>
  <si>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</si>
  <si>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</si>
  <si>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</si>
  <si>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</si>
  <si>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</si>
  <si>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</si>
  <si>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</si>
  <si>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</si>
  <si>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</si>
  <si>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</si>
  <si>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</si>
  <si>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</si>
  <si>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</si>
  <si>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</si>
  <si>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</si>
  <si>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</si>
  <si>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</si>
  <si>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</si>
  <si>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</si>
  <si>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</si>
  <si>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</si>
  <si>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</si>
  <si>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</si>
  <si>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</si>
  <si>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</si>
  <si>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</si>
  <si>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</si>
  <si>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</si>
  <si>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</si>
  <si>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</si>
  <si>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</si>
  <si>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</si>
  <si>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</si>
  <si>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</si>
  <si>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</si>
  <si>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</si>
  <si>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</si>
  <si>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</si>
  <si>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</si>
  <si>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</si>
  <si>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</si>
  <si>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</si>
  <si>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</si>
  <si>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</si>
  <si>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</si>
  <si>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</si>
  <si>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</si>
  <si>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</si>
  <si>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</si>
  <si>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</si>
  <si>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</si>
  <si>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</si>
  <si>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</si>
  <si>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</si>
  <si>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</si>
  <si>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</si>
  <si>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</si>
  <si>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</si>
  <si>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</si>
  <si>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</si>
  <si>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</si>
  <si>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</si>
  <si>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</si>
  <si>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</si>
  <si>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</si>
  <si>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</si>
  <si>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</si>
  <si>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</si>
  <si>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</si>
  <si>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</si>
  <si>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</si>
  <si>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</si>
  <si>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</si>
  <si>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</si>
  <si>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</si>
  <si>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</si>
  <si>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</si>
  <si>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</si>
  <si>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</si>
  <si>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</si>
  <si>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</si>
  <si>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</si>
  <si>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</si>
  <si>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</si>
  <si>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</si>
  <si>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</si>
  <si>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</si>
  <si>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</si>
  <si>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</si>
  <si>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</si>
  <si>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</si>
  <si>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</si>
  <si>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</si>
  <si>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</si>
  <si>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</si>
  <si>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</si>
  <si>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</si>
  <si>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</si>
  <si>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</si>
  <si>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</si>
  <si>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</si>
  <si>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</si>
  <si>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</si>
  <si>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</si>
  <si>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</si>
  <si>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</si>
  <si>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</si>
  <si>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</si>
  <si>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</si>
  <si>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</si>
  <si>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</si>
  <si>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</si>
  <si>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</si>
  <si>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</si>
  <si>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</si>
  <si>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</si>
  <si>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</si>
  <si>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</si>
  <si>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</si>
  <si>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</si>
  <si>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</si>
  <si>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</si>
  <si>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</si>
  <si>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</si>
  <si>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</si>
  <si>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</si>
  <si>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</si>
  <si>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</si>
  <si>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</si>
  <si>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</si>
  <si>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</si>
  <si>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</si>
  <si>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</si>
  <si>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</si>
  <si>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</si>
  <si>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</si>
  <si>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</si>
  <si>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</si>
  <si>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</si>
  <si>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</si>
  <si>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</si>
  <si>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</si>
  <si>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</si>
  <si>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</si>
  <si>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</si>
  <si>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</si>
  <si>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</si>
  <si>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</si>
  <si>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</si>
  <si>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</si>
  <si>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</si>
  <si>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</si>
  <si>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</si>
  <si>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</si>
  <si>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</si>
  <si>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</si>
  <si>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</si>
  <si>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</si>
  <si>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</si>
  <si>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</si>
  <si>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</si>
  <si>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</si>
  <si>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</si>
  <si>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</si>
  <si>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</si>
  <si>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</si>
  <si>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</si>
  <si>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</si>
  <si>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</si>
  <si>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</si>
  <si>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</si>
  <si>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</si>
  <si>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</si>
  <si>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</si>
  <si>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</si>
  <si>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</si>
  <si>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</si>
  <si>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</si>
  <si>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</si>
  <si>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</si>
  <si>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</si>
  <si>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</si>
  <si>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</si>
  <si>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</si>
  <si>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</si>
  <si>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</si>
  <si>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</si>
  <si>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</si>
  <si>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</si>
  <si>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</si>
  <si>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</si>
  <si>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</si>
  <si>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</si>
  <si>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</si>
  <si>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</si>
  <si>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</si>
  <si>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</si>
  <si>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</si>
  <si>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</si>
  <si>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</si>
  <si>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</si>
  <si>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</si>
  <si>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</si>
  <si>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</si>
  <si>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</si>
  <si>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</si>
  <si>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</si>
  <si>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</si>
  <si>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</si>
  <si>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</si>
  <si>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</si>
  <si>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</si>
  <si>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</si>
  <si>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</si>
  <si>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</si>
  <si>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</si>
  <si>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</si>
  <si>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</si>
  <si>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</si>
  <si>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</si>
  <si>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</si>
  <si>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</si>
  <si>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</si>
  <si>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</si>
  <si>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</si>
  <si>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</si>
  <si>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</si>
  <si>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</si>
  <si>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</si>
  <si>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</si>
  <si>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</si>
  <si>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</si>
  <si>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</si>
  <si>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</si>
  <si>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</si>
  <si>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</si>
  <si>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</si>
  <si>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</si>
  <si>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</si>
  <si>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</si>
  <si>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</si>
  <si>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</si>
  <si>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</si>
  <si>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</si>
  <si>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</si>
  <si>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</si>
  <si>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</si>
  <si>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</si>
  <si>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</si>
  <si>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</si>
  <si>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</si>
  <si>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</si>
  <si>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</si>
  <si>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</si>
  <si>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</si>
  <si>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</si>
  <si>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</si>
  <si>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</si>
  <si>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</si>
  <si>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</si>
  <si>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</si>
  <si>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</si>
  <si>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</si>
  <si>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</si>
  <si>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</si>
  <si>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</si>
  <si>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</si>
  <si>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</si>
  <si>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</si>
  <si>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</si>
  <si>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</si>
  <si>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</si>
  <si>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</si>
  <si>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</si>
  <si>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</si>
  <si>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</si>
  <si>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</si>
  <si>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</si>
  <si>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</si>
  <si>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</si>
  <si>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</si>
  <si>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</si>
  <si>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</si>
  <si>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</si>
  <si>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</si>
  <si>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</si>
  <si>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</si>
  <si>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</si>
  <si>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</si>
  <si>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</si>
  <si>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</si>
  <si>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</si>
  <si>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</si>
  <si>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</si>
  <si>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</si>
  <si>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</si>
  <si>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</si>
  <si>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</si>
  <si>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</si>
  <si>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</si>
  <si>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</si>
  <si>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</si>
  <si>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</si>
  <si>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</si>
  <si>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</si>
  <si>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</si>
  <si>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</si>
  <si>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</si>
  <si>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</si>
  <si>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</si>
  <si>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</si>
  <si>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</si>
  <si>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</si>
  <si>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</si>
  <si>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</si>
  <si>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</si>
  <si>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</si>
  <si>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</si>
  <si>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</si>
  <si>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</si>
  <si>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</si>
  <si>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</si>
  <si>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</si>
  <si>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</si>
  <si>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</si>
  <si>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</si>
  <si>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</si>
  <si>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</si>
  <si>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</si>
  <si>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</si>
  <si>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</si>
  <si>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</si>
  <si>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</si>
  <si>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</si>
  <si>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</si>
  <si>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</si>
  <si>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</si>
  <si>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</si>
  <si>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</si>
  <si>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</si>
  <si>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</si>
  <si>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</si>
  <si>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</si>
  <si>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</si>
  <si>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</si>
  <si>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</si>
  <si>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</si>
  <si>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</si>
  <si>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</si>
  <si>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</si>
  <si>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</si>
  <si>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</si>
  <si>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</si>
  <si>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</si>
  <si>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</si>
  <si>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</si>
  <si>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</si>
  <si>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</si>
  <si>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</si>
  <si>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</si>
  <si>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</si>
  <si>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</si>
  <si>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</si>
  <si>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</si>
  <si>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</si>
  <si>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</si>
  <si>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</si>
  <si>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</si>
  <si>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</si>
  <si>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</si>
  <si>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</si>
  <si>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</si>
  <si>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</si>
  <si>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</si>
  <si>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</si>
  <si>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</si>
  <si>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</si>
  <si>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</si>
  <si>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</si>
  <si>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</si>
  <si>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</si>
  <si>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</si>
  <si>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</si>
  <si>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</si>
  <si>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</si>
  <si>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</si>
  <si>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</si>
  <si>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</si>
  <si>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</si>
  <si>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</si>
  <si>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</si>
  <si>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</si>
  <si>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</si>
  <si>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</si>
  <si>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</si>
  <si>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</si>
  <si>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</si>
  <si>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</si>
  <si>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</si>
  <si>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</si>
  <si>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</si>
  <si>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</si>
  <si>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</si>
  <si>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</si>
  <si>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</si>
  <si>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</si>
  <si>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</si>
  <si>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</si>
  <si>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</si>
  <si>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</si>
  <si>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</si>
  <si>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</si>
  <si>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</si>
  <si>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</si>
  <si>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</si>
  <si>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</si>
  <si>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</si>
  <si>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</si>
  <si>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</si>
  <si>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</si>
  <si>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</si>
  <si>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</si>
  <si>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</si>
  <si>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</si>
  <si>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</si>
  <si>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</si>
  <si>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</si>
  <si>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</si>
  <si>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</si>
  <si>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</si>
  <si>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</si>
  <si>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</si>
  <si>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</si>
  <si>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</si>
  <si>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</si>
  <si>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</si>
  <si>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</si>
  <si>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</si>
  <si>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</si>
  <si>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</si>
  <si>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</si>
  <si>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</si>
  <si>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</si>
  <si>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</si>
  <si>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</si>
  <si>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</si>
  <si>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</si>
  <si>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</si>
  <si>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</si>
  <si>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</si>
  <si>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</si>
  <si>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</si>
  <si>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</si>
  <si>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</si>
  <si>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</si>
  <si>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</si>
  <si>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</si>
  <si>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</si>
  <si>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</si>
  <si>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</si>
  <si>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</si>
  <si>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</si>
  <si>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</si>
  <si>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</si>
  <si>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</si>
  <si>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</si>
  <si>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</si>
  <si>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</si>
  <si>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</si>
  <si>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</si>
  <si>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</si>
  <si>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</si>
  <si>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</si>
  <si>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</si>
  <si>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</si>
  <si>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</si>
  <si>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</si>
  <si>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</si>
  <si>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</si>
  <si>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</si>
  <si>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</si>
  <si>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</si>
  <si>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</si>
  <si>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</si>
  <si>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</si>
  <si>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</si>
  <si>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</si>
  <si>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</si>
  <si>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</si>
  <si>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</si>
  <si>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</si>
  <si>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</si>
  <si>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</si>
  <si>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</si>
  <si>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</si>
  <si>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</si>
  <si>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</si>
  <si>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</si>
  <si>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</si>
  <si>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</si>
  <si>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</si>
  <si>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</si>
  <si>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</si>
  <si>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</si>
  <si>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</si>
  <si>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</si>
  <si>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</si>
  <si>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</si>
  <si>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</si>
  <si>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</si>
  <si>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</si>
  <si>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</si>
  <si>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</si>
  <si>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</si>
  <si>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</si>
  <si>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</si>
  <si>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</si>
  <si>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</si>
  <si>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</si>
  <si>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</si>
  <si>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</si>
  <si>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</si>
  <si>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</si>
  <si>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</si>
  <si>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</si>
  <si>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</si>
  <si>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</si>
  <si>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</si>
  <si>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</si>
  <si>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</si>
  <si>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</si>
  <si>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</si>
  <si>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</si>
  <si>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</si>
  <si>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</si>
  <si>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</si>
  <si>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</si>
  <si>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</si>
  <si>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</si>
  <si>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</si>
  <si>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</si>
  <si>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</si>
  <si>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</si>
  <si>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</si>
  <si>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</si>
  <si>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</si>
  <si>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</si>
  <si>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</si>
  <si>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</si>
  <si>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</si>
  <si>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</si>
  <si>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</si>
  <si>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</si>
  <si>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</si>
  <si>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</si>
  <si>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</si>
  <si>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</si>
  <si>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</si>
  <si>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</si>
  <si>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</si>
  <si>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</si>
  <si>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</si>
  <si>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</si>
  <si>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</si>
  <si>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</si>
  <si>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</si>
  <si>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</si>
  <si>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</si>
  <si>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</si>
  <si>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</si>
  <si>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</si>
  <si>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</si>
  <si>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</si>
  <si>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</si>
  <si>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</si>
  <si>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</si>
  <si>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</si>
  <si>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</si>
  <si>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</si>
  <si>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</si>
  <si>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</si>
  <si>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</si>
  <si>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</si>
  <si>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</si>
  <si>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</si>
  <si>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</si>
  <si>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</si>
  <si>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</si>
  <si>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</si>
  <si>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</si>
  <si>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</si>
  <si>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</si>
  <si>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</si>
  <si>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</si>
  <si>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</si>
  <si>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</si>
  <si>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</si>
  <si>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</si>
  <si>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</si>
  <si>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</si>
  <si>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</si>
  <si>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</si>
  <si>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</si>
  <si>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</si>
  <si>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</si>
  <si>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</si>
  <si>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</si>
  <si>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</si>
  <si>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</si>
  <si>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</si>
  <si>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</si>
  <si>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</si>
  <si>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</si>
  <si>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</si>
  <si>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</si>
  <si>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</si>
  <si>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</si>
  <si>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</si>
  <si>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</si>
  <si>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</si>
  <si>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</si>
  <si>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</si>
  <si>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</si>
  <si>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</si>
  <si>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</si>
  <si>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</si>
  <si>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</si>
  <si>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</si>
  <si>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</si>
  <si>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</si>
  <si>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</si>
  <si>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</si>
  <si>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</si>
  <si>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</si>
  <si>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</si>
  <si>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</si>
  <si>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</si>
  <si>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</si>
  <si>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</si>
  <si>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</si>
  <si>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</si>
  <si>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</si>
  <si>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</si>
  <si>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</si>
  <si>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</si>
  <si>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</si>
  <si>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</si>
  <si>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</si>
  <si>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</si>
  <si>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</si>
  <si>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</si>
  <si>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</si>
  <si>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</si>
  <si>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</si>
  <si>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</si>
  <si>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</si>
  <si>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</si>
  <si>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</si>
  <si>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</si>
  <si>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</si>
  <si>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</si>
  <si>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</si>
  <si>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</si>
  <si>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</si>
  <si>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</si>
  <si>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</si>
  <si>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</si>
  <si>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</si>
  <si>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</si>
  <si>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</si>
  <si>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</si>
  <si>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</si>
  <si>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</si>
  <si>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</si>
  <si>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</si>
  <si>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</si>
  <si>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</si>
  <si>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</si>
  <si>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</si>
  <si>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</si>
  <si>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</si>
  <si>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</si>
  <si>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</si>
  <si>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</si>
  <si>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</si>
  <si>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</si>
  <si>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</si>
  <si>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</si>
  <si>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</si>
  <si>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</si>
  <si>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</si>
  <si>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</si>
  <si>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</si>
  <si>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</si>
  <si>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</si>
  <si>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</si>
  <si>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</si>
  <si>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</si>
  <si>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</si>
  <si>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</si>
  <si>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</si>
  <si>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</si>
  <si>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</si>
  <si>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</si>
  <si>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</si>
  <si>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</si>
  <si>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</si>
  <si>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</si>
  <si>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</si>
  <si>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</si>
  <si>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</si>
  <si>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</si>
  <si>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</si>
  <si>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</si>
  <si>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</si>
  <si>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</si>
  <si>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</si>
  <si>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</si>
  <si>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</si>
  <si>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</si>
  <si>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</si>
  <si>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</si>
  <si>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</si>
  <si>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</si>
  <si>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</si>
  <si>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</si>
  <si>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</si>
  <si>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</si>
  <si>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</si>
  <si>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</si>
  <si>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</si>
  <si>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</si>
  <si>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</si>
  <si>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</si>
  <si>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</si>
  <si>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</si>
  <si>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</si>
  <si>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</si>
  <si>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</si>
  <si>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</si>
  <si>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</si>
  <si>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</si>
  <si>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</si>
  <si>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</si>
  <si>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</si>
  <si>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</si>
  <si>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</si>
  <si>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</si>
  <si>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</si>
  <si>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</si>
  <si>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</si>
  <si>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</si>
  <si>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</si>
  <si>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</si>
  <si>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</si>
  <si>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</si>
  <si>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</si>
  <si>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</si>
  <si>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</si>
  <si>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</si>
  <si>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</si>
  <si>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</si>
  <si>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</si>
  <si>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</si>
  <si>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</si>
  <si>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</si>
  <si>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</si>
  <si>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</si>
  <si>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</si>
  <si>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</si>
  <si>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</si>
  <si>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</si>
  <si>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</si>
  <si>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</si>
  <si>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</si>
  <si>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</si>
  <si>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</si>
  <si>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</si>
  <si>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</si>
  <si>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</si>
  <si>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</si>
  <si>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</si>
  <si>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</si>
  <si>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</si>
  <si>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</si>
  <si>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</si>
  <si>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</si>
  <si>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</si>
  <si>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</si>
  <si>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</si>
  <si>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</si>
  <si>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</si>
  <si>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</si>
  <si>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</si>
  <si>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</si>
  <si>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</si>
  <si>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</si>
  <si>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</si>
  <si>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</si>
  <si>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</si>
  <si>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</si>
  <si>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</si>
  <si>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</si>
  <si>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</si>
  <si>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</si>
  <si>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</si>
  <si>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</si>
  <si>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</si>
  <si>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</si>
  <si>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</si>
  <si>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</si>
  <si>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</si>
  <si>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</si>
  <si>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</si>
  <si>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</si>
  <si>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</si>
  <si>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</si>
  <si>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</si>
  <si>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</si>
  <si>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</si>
  <si>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</si>
  <si>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</si>
  <si>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</si>
  <si>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</si>
  <si>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</si>
  <si>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</si>
  <si>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</si>
  <si>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</si>
  <si>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</si>
  <si>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</si>
  <si>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</si>
  <si>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</si>
  <si>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</si>
  <si>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</si>
  <si>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</si>
  <si>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</si>
  <si>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</si>
  <si>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</si>
  <si>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</si>
  <si>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</si>
  <si>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</si>
  <si>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</si>
  <si>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</si>
  <si>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</si>
  <si>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</si>
  <si>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</si>
  <si>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</si>
  <si>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</si>
  <si>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</si>
  <si>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</si>
  <si>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</si>
  <si>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</si>
  <si>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</si>
  <si>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</si>
  <si>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</si>
  <si>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</si>
  <si>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</si>
  <si>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</si>
  <si>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</si>
  <si>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</si>
  <si>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</si>
  <si>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</si>
  <si>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</si>
  <si>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</si>
  <si>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</si>
  <si>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</si>
  <si>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</si>
  <si>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</si>
  <si>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</si>
  <si>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</si>
  <si>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</si>
  <si>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</si>
  <si>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</si>
  <si>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</si>
  <si>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</si>
  <si>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</si>
  <si>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</si>
  <si>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</si>
  <si>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</si>
  <si>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</si>
  <si>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</si>
  <si>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</si>
  <si>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</si>
  <si>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</si>
  <si>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</si>
  <si>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</si>
  <si>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</si>
  <si>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</si>
  <si>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</si>
  <si>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</si>
  <si>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</si>
  <si>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</si>
  <si>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</si>
  <si>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</si>
  <si>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</si>
  <si>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</si>
  <si>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</si>
  <si>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</si>
  <si>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</si>
  <si>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</si>
  <si>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</si>
  <si>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</si>
  <si>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</si>
  <si>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</si>
  <si>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</si>
  <si>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</si>
  <si>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</si>
  <si>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</si>
  <si>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</si>
  <si>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</si>
  <si>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</si>
  <si>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</si>
  <si>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</si>
  <si>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</si>
  <si>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</si>
  <si>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</si>
  <si>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</si>
  <si>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</si>
  <si>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</si>
  <si>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</si>
  <si>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</si>
  <si>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</si>
  <si>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</si>
  <si>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</si>
  <si>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</si>
  <si>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</si>
  <si>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</si>
  <si>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</si>
  <si>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</si>
  <si>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</si>
  <si>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</si>
  <si>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</si>
  <si>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</si>
  <si>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</si>
  <si>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</si>
  <si>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</si>
  <si>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</si>
  <si>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</si>
  <si>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</si>
  <si>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</si>
  <si>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</si>
  <si>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</si>
  <si>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</si>
  <si>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</si>
  <si>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</si>
  <si>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</si>
  <si>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</si>
  <si>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</si>
  <si>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</si>
  <si>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</si>
  <si>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</si>
  <si>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</si>
  <si>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</si>
  <si>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</si>
  <si>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</si>
  <si>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</si>
  <si>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</si>
  <si>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</si>
  <si>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</si>
  <si>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</si>
  <si>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</si>
  <si>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</si>
  <si>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</si>
  <si>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</si>
  <si>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</si>
  <si>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</si>
  <si>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</si>
  <si>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</si>
  <si>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</si>
  <si>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</si>
  <si>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</si>
  <si>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</si>
  <si>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</si>
  <si>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</si>
  <si>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</si>
  <si>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</si>
  <si>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</si>
  <si>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</si>
  <si>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</si>
  <si>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</si>
  <si>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</si>
  <si>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</si>
  <si>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</si>
  <si>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</si>
  <si>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</si>
  <si>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</si>
  <si>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</si>
  <si>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</si>
  <si>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</si>
  <si>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</si>
  <si>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</si>
  <si>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</si>
  <si>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</si>
  <si>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</si>
  <si>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</si>
  <si>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</si>
  <si>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</si>
  <si>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</si>
  <si>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</si>
  <si>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</si>
  <si>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</si>
  <si>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</si>
  <si>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</si>
  <si>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</si>
  <si>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</si>
  <si>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</si>
  <si>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</si>
  <si>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</si>
  <si>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</si>
  <si>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</si>
  <si>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</si>
  <si>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</si>
  <si>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</si>
  <si>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</si>
  <si>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</si>
  <si>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</si>
  <si>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</si>
  <si>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</si>
  <si>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</si>
  <si>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</si>
  <si>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</si>
  <si>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</si>
  <si>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</si>
  <si>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</si>
  <si>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</si>
  <si>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</si>
  <si>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</si>
  <si>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</si>
  <si>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</si>
  <si>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</si>
  <si>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</si>
  <si>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</si>
  <si>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</si>
  <si>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</si>
  <si>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</si>
  <si>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</si>
  <si>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</si>
  <si>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</si>
  <si>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</si>
  <si>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</si>
  <si>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</si>
  <si>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</si>
  <si>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</si>
  <si>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</si>
  <si>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</si>
  <si>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</si>
  <si>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</si>
  <si>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</si>
  <si>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</si>
  <si>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</si>
  <si>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</si>
  <si>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</si>
  <si>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</si>
  <si>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</si>
  <si>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</si>
  <si>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</si>
  <si>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</si>
  <si>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</si>
  <si>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</si>
  <si>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</si>
  <si>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</si>
  <si>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</si>
  <si>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</si>
  <si>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</si>
  <si>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</si>
  <si>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</si>
  <si>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</si>
  <si>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</si>
  <si>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</si>
  <si>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</si>
  <si>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</si>
  <si>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</si>
  <si>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PCM-20251129-00001357</t>
  </si>
  <si>
    <t xml:space="preserve">at site TS </t>
  </si>
  <si>
    <t>PCM-20251129-00001600</t>
  </si>
  <si>
    <t xml:space="preserve">Site has access issue inside desert area </t>
  </si>
  <si>
    <t>PCM-20251129-00000907</t>
  </si>
  <si>
    <t>site has access issue as site located in military zone</t>
  </si>
  <si>
    <t>PCM-20251129-00001570</t>
  </si>
  <si>
    <t xml:space="preserve"> PCM-20250215-00000830 </t>
  </si>
  <si>
    <t>LTE site still down and  site located in aramco area access issue need special permission</t>
  </si>
  <si>
    <t>PCM-20251129-00001534</t>
  </si>
  <si>
    <t>ETA 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</si>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</sst>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7" totalsRowShown="0" headerRowDxfId="155" dataDxfId="154" headerRowBorderDxfId="152" tableBorderDxfId="153" totalsRowBorderDxfId="151">
  <autoFilter ref="A1:CJ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8" totalsRowShown="0" headerRowDxfId="62" dataDxfId="61" headerRowBorderDxfId="59" tableBorderDxfId="60">
  <autoFilter ref="A1:L9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4" totalsRowShown="0" headerRowDxfId="46" dataDxfId="45" headerRowBorderDxfId="43" tableBorderDxfId="44" totalsRowBorderDxfId="42">
  <autoFilter ref="A1:L2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9" totalsRowShown="0" headerRowDxfId="13" tableBorderDxfId="12">
  <autoFilter ref="A1:L48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327.82012847222359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45990.76855439815</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45990.76855439815</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45990.76855439815</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45990.76855439815</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45990.76855439815</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45990.76855439815</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45990.76855439815</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45990.76855439815</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45990.76855439815</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45990.76855439815</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45990.76855439815</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45990.76855439815</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45990.76855439815</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45990.76855439815</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45990.76855439815</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45990.76855439815</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45990.76855439815</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45990.76855439815</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45990.76855439815</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45990.76855439815</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45990.76855439815</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45990.76855439815</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45990.76855439815</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45990.76855439815</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45990.76855439815</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45990.76855439815</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45990.76855439815</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45990.76855439815</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2834330B-5467-4FBE-A074-41C69CEFF55C}"/>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7"/>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165.76871643518825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6.3811354166682577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26688</v>
      </c>
      <c r="E5" s="81" t="s">
        <v>39106</v>
      </c>
      <c r="F5" s="100">
        <v>45990.659803240742</v>
      </c>
      <c r="G5" s="101">
        <f ca="1">IFERROR(NOW()-F5,"-")</f>
        <v>0.10875115740782348</v>
      </c>
      <c r="H5" s="100">
        <v>45990.653553240743</v>
      </c>
      <c r="I5" s="18" t="str">
        <f>IFERROR(VLOOKUP(D5,DB!A:F,6,0),"")</f>
        <v>Generator-SG</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22350</v>
      </c>
      <c r="E6" s="99" t="s">
        <v>39106</v>
      </c>
      <c r="F6" s="100">
        <v>45990.755069444444</v>
      </c>
      <c r="G6" s="101">
        <f ca="1">IFERROR(NOW()-F6,"-")</f>
        <v>1.3484953706210945E-2</v>
      </c>
      <c r="H6" s="100">
        <v>45990.748819444445</v>
      </c>
      <c r="I6" s="18" t="str">
        <f>IFERROR(VLOOKUP(D6,DB!A:F,6,0),"")</f>
        <v>Power cube</v>
      </c>
      <c r="J6" s="18" t="str">
        <f>IFERROR(VLOOKUP(D6,DB!A:G,7,0),"")</f>
        <v>Good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45990.76855439815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45990.76855439815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45990.76855439815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45990.76855439815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45990.76855439815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45990.76855439815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45990.76855439815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45990.76855439815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45990.76855439815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45990.76855439815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45990.76855439815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45990.76855439815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45990.76855439815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45990.76855439815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45990.76855439815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45990.76855439815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45990.76855439815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45990.76855439815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45990.76855439815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45990.76855439815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45990.76855439815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45990.76855439815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45990.76855439815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45990.76855439815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45990.76855439815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45990.76855439815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45990.76855439815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45990.76855439815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45990.76855439815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45990.76855439815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45990.76855439815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45990.76855439815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45990.76855439815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45990.76855439815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45990.76855439815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45990.76855439815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45990.76855439815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45990.76855439815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45990.76855439815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45990.76855439815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45990.76855439815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45990.76855439815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45990.76855439815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45990.76855439815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45990.76855439815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45990.76855439815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45990.76855439815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45990.76855439815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45990.76855439815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45990.76855439815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45990.76855439815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45990.76855439815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45990.76855439815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45990.76855439815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45990.76855439815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45990.76855439815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45990.76855439815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45990.76855439815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45990.76855439815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45990.76855439815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45990.76855439815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45990.76855439815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45990.76855439815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45990.76855439815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45990.76855439815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45990.76855439815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45990.76855439815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45990.76855439815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45990.76855439815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45990.76855439815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45990.76855439815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sheetData>
  <dataValidations count="2">
    <dataValidation allowBlank="1" showInputMessage="1" showErrorMessage="1" sqref="E1" xr:uid="{4D935161-CDD3-4592-B877-3FB59C99E142}"/>
    <dataValidation type="list" allowBlank="1" showInputMessage="1" showErrorMessage="1" sqref="E3:E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8"/>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18" t="s">
        <v>19392</v>
      </c>
      <c r="E2" s="18" t="s">
        <v>39106</v>
      </c>
      <c r="F2" s="22">
        <v>45990.534942129627</v>
      </c>
      <c r="G2" s="21">
        <f t="shared" ref="G2:G37" ca="1" si="0">IFERROR(NOW()-F2,"-")</f>
        <v>0.23361226852284744</v>
      </c>
      <c r="H2" s="22">
        <v>45990.529930555553</v>
      </c>
      <c r="I2" s="19" t="str">
        <f>IFERROR(VLOOKUP(D2,DB!A:F,6,0),"")</f>
        <v>SCECO</v>
      </c>
      <c r="J2" s="18" t="str">
        <f>IFERROR(VLOOKUP(D2,DB!A:G,7,0),"")</f>
        <v>Dead</v>
      </c>
      <c r="K2" s="42" t="s">
        <v>39197</v>
      </c>
      <c r="L2" s="23" t="str">
        <f>IFERROR(VLOOKUP(D2,DB!A:I,9,0),"")</f>
        <v>Latis</v>
      </c>
    </row>
    <row r="3" spans="1:13" ht="15" customHeight="1">
      <c r="A3" s="19" t="s">
        <v>39198</v>
      </c>
      <c r="B3" s="58" t="str">
        <f>IFERROR(VLOOKUP(D3,DB!A:K,11,0),"")</f>
        <v>R3</v>
      </c>
      <c r="C3" s="18">
        <v>1</v>
      </c>
      <c r="D3" s="58" t="s">
        <v>16707</v>
      </c>
      <c r="E3" s="18" t="s">
        <v>39106</v>
      </c>
      <c r="F3" s="20">
        <v>45990.742638888885</v>
      </c>
      <c r="G3" s="21">
        <f t="shared" ca="1" si="0"/>
        <v>2.591550926445052E-2</v>
      </c>
      <c r="H3" s="22"/>
      <c r="I3" s="19" t="str">
        <f>IFERROR(VLOOKUP(D3,DB!A:F,6,0),"")</f>
        <v>SCECO</v>
      </c>
      <c r="J3" s="18" t="str">
        <f>IFERROR(VLOOKUP(D3,DB!A:G,7,0),"")</f>
        <v>Dead</v>
      </c>
      <c r="K3" s="42"/>
      <c r="L3" s="23" t="str">
        <f>IFERROR(VLOOKUP(D3,DB!A:I,9,0),"")</f>
        <v>Latis</v>
      </c>
    </row>
    <row r="4" spans="1:13" ht="15" customHeight="1">
      <c r="A4" s="19"/>
      <c r="B4" s="58" t="str">
        <f>IFERROR(VLOOKUP(D4,DB!A:K,11,0),"")</f>
        <v/>
      </c>
      <c r="C4" s="18"/>
      <c r="D4" s="58"/>
      <c r="E4" s="18"/>
      <c r="F4" s="20"/>
      <c r="G4" s="21">
        <f t="shared" ca="1" si="0"/>
        <v>45990.76855439815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45990.76855439815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45990.76855439815</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45990.76855439815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45990.76855439815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45990.76855439815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45990.76855439815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c r="E11" s="18"/>
      <c r="F11" s="20"/>
      <c r="G11" s="21">
        <f t="shared" ca="1" si="0"/>
        <v>45990.76855439815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45990.76855439815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45990.76855439815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45990.76855439815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45990.76855439815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45990.76855439815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45990.76855439815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45990.76855439815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45990.76855439815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45990.76855439815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45990.76855439815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45990.76855439815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45990.76855439815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45990.76855439815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45990.76855439815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45990.76855439815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45990.76855439815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45990.76855439815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45990.76855439815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45990.76855439815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45990.76855439815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45990.76855439815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45990.76855439815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45990.76855439815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45990.76855439815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45990.76855439815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45990.76855439815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ref="G38:G101" ca="1" si="1">IFERROR(NOW()-F38,"-")</f>
        <v>45990.76855439815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45990.76855439815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45990.76855439815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45990.76855439815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45990.76855439815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45990.76855439815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45990.76855439815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45990.76855439815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45990.76855439815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45990.76855439815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45990.76855439815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45990.76855439815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45990.76855439815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45990.76855439815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45990.76855439815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45990.76855439815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45990.76855439815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45990.76855439815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45990.76855439815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45990.76855439815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45990.76855439815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45990.76855439815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45990.76855439815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45990.76855439815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45990.76855439815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45990.76855439815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45990.76855439815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45990.76855439815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45990.76855439815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45990.76855439815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45990.76855439815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45990.76855439815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45990.76855439815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45990.76855439815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45990.76855439815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45990.76855439815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45990.76855439815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45990.76855439815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45990.76855439815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45990.76855439815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45990.76855439815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45990.76855439815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45990.76855439815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45990.76855439815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45990.76855439815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45990.76855439815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45990.76855439815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45990.76855439815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45990.76855439815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45990.76855439815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45990.76855439815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45990.76855439815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45990.76855439815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45990.76855439815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45990.76855439815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45990.76855439815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45990.76855439815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45990.76855439815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45990.76855439815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45990.76855439815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45990.76855439815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45990.76855439815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45990.76855439815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45990.76855439815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ref="G102:G165" ca="1" si="2">IFERROR(NOW()-F102,"-")</f>
        <v>45990.76855439815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45990.76855439815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45990.76855439815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45990.76855439815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45990.76855439815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45990.76855439815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45990.76855439815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45990.76855439815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45990.76855439815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45990.76855439815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45990.76855439815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45990.76855439815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45990.76855439815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45990.76855439815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45990.76855439815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45990.76855439815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45990.76855439815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45990.76855439815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45990.76855439815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45990.76855439815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45990.76855439815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45990.76855439815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45990.76855439815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45990.76855439815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45990.76855439815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45990.76855439815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45990.76855439815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45990.76855439815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45990.76855439815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45990.76855439815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45990.76855439815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45990.76855439815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45990.76855439815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45990.76855439815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45990.76855439815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45990.76855439815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45990.76855439815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45990.76855439815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45990.76855439815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45990.76855439815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45990.76855439815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45990.76855439815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45990.76855439815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45990.76855439815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45990.76855439815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45990.76855439815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45990.76855439815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45990.76855439815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45990.76855439815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45990.76855439815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45990.76855439815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45990.76855439815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45990.76855439815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45990.76855439815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45990.76855439815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45990.76855439815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45990.76855439815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45990.76855439815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45990.76855439815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45990.76855439815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45990.76855439815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45990.76855439815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45990.76855439815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45990.76855439815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ref="G166:G229" ca="1" si="3">IFERROR(NOW()-F166,"-")</f>
        <v>45990.76855439815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45990.76855439815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45990.76855439815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45990.76855439815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45990.76855439815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45990.76855439815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45990.76855439815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45990.76855439815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45990.76855439815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45990.76855439815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45990.76855439815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45990.76855439815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45990.76855439815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45990.76855439815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45990.76855439815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45990.76855439815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45990.76855439815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45990.76855439815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45990.76855439815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45990.76855439815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45990.76855439815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45990.76855439815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45990.76855439815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45990.76855439815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45990.76855439815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45990.76855439815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45990.76855439815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45990.76855439815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45990.76855439815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45990.76855439815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45990.76855439815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45990.76855439815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45990.76855439815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45990.76855439815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45990.76855439815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45990.76855439815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45990.76855439815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45990.76855439815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45990.76855439815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45990.76855439815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45990.76855439815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45990.76855439815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45990.76855439815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45990.76855439815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45990.76855439815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45990.76855439815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45990.76855439815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45990.76855439815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45990.76855439815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45990.76855439815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45990.76855439815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45990.76855439815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45990.76855439815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45990.76855439815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45990.76855439815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45990.76855439815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45990.76855439815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45990.76855439815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45990.76855439815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45990.76855439815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45990.76855439815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45990.76855439815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45990.76855439815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45990.76855439815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ref="G230:G293" ca="1" si="4">IFERROR(NOW()-F230,"-")</f>
        <v>45990.76855439815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45990.76855439815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45990.76855439815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45990.76855439815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45990.76855439815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45990.76855439815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45990.76855439815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45990.76855439815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45990.76855439815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45990.76855439815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45990.76855439815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45990.76855439815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45990.76855439815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45990.76855439815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45990.76855439815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45990.76855439815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45990.76855439815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45990.76855439815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45990.76855439815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45990.76855439815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45990.76855439815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45990.76855439815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45990.76855439815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45990.76855439815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45990.76855439815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45990.76855439815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45990.76855439815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45990.76855439815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45990.76855439815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45990.76855439815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45990.76855439815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45990.76855439815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45990.76855439815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45990.76855439815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45990.76855439815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45990.76855439815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45990.76855439815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45990.76855439815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45990.76855439815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45990.76855439815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45990.76855439815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45990.76855439815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45990.76855439815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45990.76855439815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45990.76855439815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45990.76855439815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45990.76855439815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45990.76855439815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45990.76855439815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45990.76855439815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45990.76855439815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45990.76855439815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45990.76855439815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45990.76855439815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45990.76855439815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45990.76855439815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45990.76855439815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45990.76855439815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45990.76855439815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45990.76855439815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45990.76855439815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45990.76855439815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45990.76855439815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45990.76855439815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ref="G294:G357" ca="1" si="5">IFERROR(NOW()-F294,"-")</f>
        <v>45990.76855439815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45990.76855439815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45990.76855439815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45990.76855439815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45990.76855439815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45990.76855439815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45990.76855439815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45990.76855439815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45990.76855439815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45990.76855439815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45990.76855439815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45990.76855439815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45990.76855439815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45990.76855439815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45990.76855439815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45990.76855439815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45990.76855439815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45990.76855439815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45990.76855439815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45990.76855439815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45990.76855439815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45990.76855439815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45990.76855439815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45990.76855439815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45990.76855439815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45990.76855439815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45990.76855439815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45990.76855439815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45990.76855439815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45990.76855439815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45990.76855439815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45990.76855439815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45990.76855439815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45990.76855439815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45990.76855439815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45990.76855439815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45990.76855439815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45990.76855439815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45990.76855439815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45990.76855439815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45990.76855439815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45990.76855439815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45990.76855439815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45990.76855439815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45990.76855439815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45990.76855439815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45990.76855439815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45990.76855439815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45990.76855439815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45990.76855439815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45990.76855439815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45990.76855439815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45990.76855439815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45990.76855439815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45990.76855439815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45990.76855439815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45990.76855439815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45990.76855439815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45990.76855439815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45990.76855439815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45990.76855439815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45990.76855439815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45990.76855439815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45990.76855439815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ref="G358:G421" ca="1" si="6">IFERROR(NOW()-F358,"-")</f>
        <v>45990.76855439815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45990.76855439815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45990.76855439815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45990.76855439815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45990.76855439815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45990.76855439815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45990.76855439815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45990.76855439815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45990.76855439815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45990.76855439815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45990.76855439815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45990.76855439815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45990.76855439815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45990.76855439815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45990.76855439815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45990.76855439815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45990.76855439815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45990.76855439815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45990.76855439815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45990.76855439815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45990.76855439815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45990.76855439815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45990.76855439815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45990.76855439815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45990.76855439815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45990.76855439815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45990.76855439815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45990.76855439815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45990.76855439815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45990.76855439815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45990.76855439815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45990.76855439815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45990.76855439815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45990.76855439815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45990.76855439815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45990.76855439815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45990.76855439815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45990.76855439815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45990.76855439815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45990.76855439815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45990.76855439815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45990.76855439815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45990.76855439815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45990.76855439815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45990.76855439815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45990.76855439815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45990.76855439815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45990.76855439815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45990.76855439815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45990.76855439815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45990.76855439815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45990.76855439815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45990.76855439815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45990.76855439815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45990.76855439815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45990.76855439815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45990.76855439815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45990.76855439815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45990.76855439815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45990.76855439815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45990.76855439815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45990.76855439815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45990.76855439815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45990.76855439815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ref="G422:G485" ca="1" si="7">IFERROR(NOW()-F422,"-")</f>
        <v>45990.76855439815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45990.76855439815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45990.76855439815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45990.76855439815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45990.76855439815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45990.76855439815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45990.76855439815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45990.76855439815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45990.76855439815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45990.76855439815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45990.76855439815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45990.76855439815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45990.76855439815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45990.76855439815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45990.76855439815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45990.76855439815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45990.76855439815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45990.76855439815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45990.76855439815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45990.76855439815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45990.76855439815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45990.76855439815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45990.76855439815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45990.76855439815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45990.76855439815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45990.76855439815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45990.76855439815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45990.76855439815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45990.76855439815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45990.76855439815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45990.76855439815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45990.76855439815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45990.76855439815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45990.76855439815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45990.76855439815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45990.76855439815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45990.76855439815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45990.76855439815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45990.76855439815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45990.76855439815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45990.76855439815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45990.76855439815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45990.76855439815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45990.76855439815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45990.76855439815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45990.76855439815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45990.76855439815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45990.76855439815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45990.76855439815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45990.76855439815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45990.76855439815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45990.76855439815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45990.76855439815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45990.76855439815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45990.76855439815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45990.76855439815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45990.76855439815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45990.76855439815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45990.76855439815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45990.76855439815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45990.76855439815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45990.76855439815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45990.76855439815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45990.76855439815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ref="G486:G549" ca="1" si="8">IFERROR(NOW()-F486,"-")</f>
        <v>45990.76855439815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45990.76855439815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45990.76855439815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45990.76855439815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45990.76855439815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45990.76855439815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45990.76855439815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45990.76855439815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45990.76855439815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45990.76855439815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45990.76855439815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45990.76855439815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45990.76855439815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45990.76855439815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45990.76855439815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45990.76855439815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45990.76855439815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45990.76855439815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45990.76855439815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45990.76855439815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45990.76855439815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45990.76855439815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45990.76855439815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45990.76855439815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45990.76855439815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45990.76855439815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45990.76855439815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45990.76855439815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45990.76855439815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45990.76855439815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45990.76855439815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45990.76855439815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45990.76855439815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45990.76855439815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45990.76855439815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45990.76855439815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45990.76855439815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45990.76855439815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45990.76855439815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45990.76855439815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45990.76855439815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45990.76855439815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45990.76855439815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45990.76855439815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45990.76855439815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45990.76855439815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45990.76855439815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45990.76855439815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45990.76855439815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45990.76855439815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45990.76855439815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45990.76855439815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45990.76855439815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45990.76855439815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45990.76855439815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45990.76855439815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45990.76855439815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45990.76855439815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45990.76855439815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45990.76855439815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45990.76855439815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45990.76855439815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45990.76855439815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45990.76855439815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ref="G550:G613" ca="1" si="9">IFERROR(NOW()-F550,"-")</f>
        <v>45990.76855439815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45990.76855439815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45990.76855439815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45990.76855439815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45990.76855439815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45990.76855439815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45990.76855439815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45990.76855439815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45990.76855439815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45990.76855439815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45990.76855439815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45990.76855439815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45990.76855439815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45990.76855439815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45990.76855439815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45990.76855439815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45990.76855439815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45990.76855439815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45990.76855439815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45990.76855439815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45990.76855439815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45990.76855439815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45990.76855439815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45990.76855439815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45990.76855439815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45990.76855439815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45990.76855439815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45990.76855439815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45990.76855439815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45990.76855439815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45990.76855439815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45990.76855439815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45990.76855439815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45990.76855439815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45990.76855439815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45990.76855439815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45990.76855439815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45990.76855439815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45990.76855439815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45990.76855439815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45990.76855439815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45990.76855439815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45990.76855439815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45990.76855439815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45990.76855439815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45990.76855439815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45990.76855439815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45990.76855439815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45990.76855439815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45990.76855439815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45990.76855439815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45990.76855439815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45990.76855439815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45990.76855439815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45990.76855439815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45990.76855439815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45990.76855439815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45990.76855439815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45990.76855439815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45990.76855439815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45990.76855439815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45990.76855439815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45990.76855439815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45990.76855439815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ref="G614:G677" ca="1" si="10">IFERROR(NOW()-F614,"-")</f>
        <v>45990.76855439815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45990.76855439815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45990.76855439815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45990.76855439815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45990.76855439815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45990.76855439815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45990.76855439815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45990.76855439815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45990.76855439815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45990.76855439815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45990.76855439815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45990.76855439815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45990.76855439815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45990.76855439815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45990.76855439815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45990.76855439815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45990.76855439815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45990.76855439815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45990.76855439815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45990.76855439815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45990.76855439815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45990.76855439815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45990.76855439815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45990.76855439815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45990.76855439815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45990.76855439815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45990.76855439815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45990.76855439815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45990.76855439815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45990.76855439815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45990.76855439815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45990.76855439815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45990.76855439815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45990.76855439815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45990.76855439815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45990.76855439815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45990.76855439815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45990.76855439815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45990.76855439815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45990.76855439815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45990.76855439815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45990.76855439815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45990.76855439815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45990.76855439815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45990.76855439815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45990.76855439815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45990.76855439815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45990.76855439815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45990.76855439815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45990.76855439815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45990.76855439815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45990.76855439815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45990.76855439815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45990.76855439815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45990.76855439815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45990.76855439815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45990.76855439815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45990.76855439815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45990.76855439815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45990.76855439815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45990.76855439815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45990.76855439815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45990.76855439815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45990.76855439815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ref="G678:G741" ca="1" si="11">IFERROR(NOW()-F678,"-")</f>
        <v>45990.76855439815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45990.76855439815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45990.76855439815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45990.76855439815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45990.76855439815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45990.76855439815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45990.76855439815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45990.76855439815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45990.76855439815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45990.76855439815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45990.76855439815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45990.76855439815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45990.76855439815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45990.76855439815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45990.76855439815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45990.76855439815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45990.76855439815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45990.76855439815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45990.76855439815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45990.76855439815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45990.76855439815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45990.76855439815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45990.76855439815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45990.76855439815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45990.76855439815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45990.76855439815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45990.76855439815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45990.76855439815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45990.76855439815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45990.76855439815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45990.76855439815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45990.76855439815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45990.76855439815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45990.76855439815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45990.76855439815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45990.76855439815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45990.76855439815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45990.76855439815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45990.76855439815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45990.76855439815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45990.76855439815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45990.76855439815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45990.76855439815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45990.76855439815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45990.76855439815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45990.76855439815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45990.76855439815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45990.76855439815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45990.76855439815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45990.76855439815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45990.76855439815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45990.76855439815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45990.76855439815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45990.76855439815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45990.76855439815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45990.76855439815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45990.76855439815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45990.76855439815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45990.76855439815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45990.76855439815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45990.76855439815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45990.76855439815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45990.76855439815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45990.76855439815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ref="G742:G805" ca="1" si="12">IFERROR(NOW()-F742,"-")</f>
        <v>45990.76855439815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45990.76855439815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45990.76855439815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45990.76855439815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45990.76855439815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45990.76855439815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45990.76855439815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45990.76855439815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45990.76855439815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45990.76855439815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45990.76855439815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45990.76855439815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45990.76855439815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45990.76855439815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45990.76855439815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45990.76855439815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45990.76855439815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45990.76855439815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45990.76855439815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45990.76855439815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45990.76855439815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45990.76855439815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45990.76855439815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45990.76855439815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45990.76855439815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45990.76855439815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45990.76855439815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45990.76855439815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45990.76855439815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45990.76855439815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45990.76855439815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45990.76855439815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45990.76855439815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45990.76855439815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45990.76855439815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45990.76855439815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45990.76855439815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45990.76855439815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45990.76855439815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45990.76855439815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45990.76855439815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45990.76855439815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45990.76855439815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45990.76855439815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45990.76855439815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45990.76855439815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45990.76855439815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45990.76855439815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45990.76855439815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45990.76855439815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45990.76855439815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45990.76855439815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45990.76855439815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45990.76855439815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45990.76855439815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45990.76855439815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45990.76855439815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45990.76855439815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45990.76855439815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45990.76855439815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45990.76855439815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45990.76855439815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45990.76855439815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45990.76855439815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ref="G806:G869" ca="1" si="13">IFERROR(NOW()-F806,"-")</f>
        <v>45990.76855439815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45990.76855439815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45990.76855439815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45990.76855439815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45990.76855439815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45990.76855439815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45990.76855439815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45990.76855439815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45990.76855439815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45990.76855439815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45990.76855439815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45990.76855439815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45990.76855439815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45990.76855439815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45990.76855439815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45990.76855439815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45990.76855439815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45990.76855439815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45990.76855439815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45990.76855439815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45990.76855439815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45990.76855439815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45990.76855439815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45990.76855439815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45990.76855439815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45990.76855439815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45990.76855439815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45990.76855439815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45990.76855439815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45990.76855439815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45990.76855439815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45990.76855439815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45990.76855439815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45990.76855439815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45990.76855439815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45990.76855439815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45990.76855439815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45990.76855439815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45990.76855439815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45990.76855439815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45990.76855439815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45990.76855439815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45990.76855439815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45990.76855439815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45990.76855439815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45990.76855439815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45990.76855439815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45990.76855439815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45990.76855439815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45990.76855439815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45990.76855439815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45990.76855439815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45990.76855439815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45990.76855439815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45990.76855439815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45990.76855439815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45990.76855439815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45990.76855439815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45990.76855439815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45990.76855439815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45990.76855439815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45990.76855439815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45990.76855439815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45990.76855439815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ref="G870:G933" ca="1" si="14">IFERROR(NOW()-F870,"-")</f>
        <v>45990.76855439815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45990.76855439815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45990.76855439815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45990.76855439815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45990.76855439815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45990.76855439815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45990.76855439815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45990.76855439815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45990.76855439815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45990.76855439815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45990.76855439815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45990.76855439815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45990.76855439815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45990.76855439815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45990.76855439815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45990.76855439815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45990.76855439815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45990.76855439815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45990.76855439815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45990.76855439815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45990.76855439815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45990.76855439815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45990.76855439815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45990.76855439815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45990.76855439815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45990.76855439815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45990.76855439815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45990.76855439815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45990.76855439815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45990.76855439815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45990.76855439815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45990.76855439815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45990.76855439815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45990.76855439815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45990.76855439815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45990.76855439815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45990.76855439815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45990.76855439815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45990.76855439815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45990.76855439815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45990.76855439815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45990.76855439815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45990.76855439815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45990.76855439815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45990.76855439815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45990.76855439815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45990.76855439815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45990.76855439815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45990.76855439815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45990.76855439815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45990.76855439815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45990.76855439815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45990.76855439815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45990.76855439815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45990.76855439815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45990.76855439815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45990.76855439815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45990.76855439815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45990.76855439815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45990.76855439815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45990.76855439815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45990.76855439815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45990.76855439815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45990.76855439815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ref="G934:G948" ca="1" si="15">IFERROR(NOW()-F934,"-")</f>
        <v>45990.76855439815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45990.76855439815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45990.76855439815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45990.76855439815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45990.76855439815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45990.76855439815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45990.76855439815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45990.76855439815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45990.76855439815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45990.76855439815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45990.76855439815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45990.76855439815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45990.76855439815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45990.76855439815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45990.76855439815</v>
      </c>
      <c r="H948" s="22"/>
      <c r="I948" s="19" t="str">
        <f>IFERROR(VLOOKUP(D948,DB!A:F,6,0),"")</f>
        <v/>
      </c>
      <c r="J948" s="18" t="str">
        <f>IFERROR(VLOOKUP(D948,DB!A:G,7,0),"")</f>
        <v/>
      </c>
      <c r="K948" s="42"/>
      <c r="L948" s="23" t="str">
        <f>IFERROR(VLOOKUP(D948,DB!A:I,9,0),"")</f>
        <v/>
      </c>
    </row>
  </sheetData>
  <dataValidations count="2">
    <dataValidation allowBlank="1" showInputMessage="1" showErrorMessage="1" sqref="E1" xr:uid="{5914219A-CB83-432D-936A-CC0CB6F3982A}"/>
    <dataValidation type="list" allowBlank="1" showInputMessage="1" showErrorMessage="1" sqref="E2:E9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4"/>
  <sheetViews>
    <sheetView tabSelected="1" workbookViewId="0">
      <selection activeCell="C4" sqref="C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287.28783680555352</v>
      </c>
      <c r="H2" s="92">
        <v>45703.474768518521</v>
      </c>
      <c r="I2" s="92" t="str">
        <f>IFERROR(VLOOKUP(D2,DB!A:F,6,0),"")</f>
        <v>SCECO</v>
      </c>
      <c r="J2" s="92" t="str">
        <f>IFERROR(VLOOKUP(D2,DB!A:G,7,0),"")</f>
        <v>Dead</v>
      </c>
      <c r="K2" s="94" t="s">
        <v>39200</v>
      </c>
      <c r="L2" s="88" t="str">
        <f>IFERROR(VLOOKUP(D2,DB!A:I,9,0),"")</f>
        <v>Latis</v>
      </c>
    </row>
    <row r="3" spans="1:16" ht="15" customHeight="1">
      <c r="A3" s="110" t="s">
        <v>39201</v>
      </c>
      <c r="B3" s="110" t="str">
        <f>IFERROR(VLOOKUP(D3,DB!A:K,11,0),"")</f>
        <v>R4</v>
      </c>
      <c r="C3" s="90">
        <v>3</v>
      </c>
      <c r="D3" s="88" t="s">
        <v>31991</v>
      </c>
      <c r="E3" s="91" t="s">
        <v>39185</v>
      </c>
      <c r="F3" s="92">
        <v>45990.727048611108</v>
      </c>
      <c r="G3" s="93">
        <f t="shared" ref="G3:G46" ca="1" si="0">IFERROR(NOW()-F3,"")</f>
        <v>4.1505787041387521E-2</v>
      </c>
      <c r="H3" s="92">
        <v>45990.719409722224</v>
      </c>
      <c r="I3" s="110" t="str">
        <f>IFERROR(VLOOKUP(D3,DB!A:F,6,0),"")</f>
        <v>SCECO</v>
      </c>
      <c r="J3" s="110" t="str">
        <f>IFERROR(VLOOKUP(D3,DB!A:G,7,0),"")</f>
        <v>Dead</v>
      </c>
      <c r="K3" s="94" t="s">
        <v>39202</v>
      </c>
      <c r="L3" s="88" t="str">
        <f>IFERROR(VLOOKUP(D3,DB!A:I,9,0),"")</f>
        <v>Latis</v>
      </c>
    </row>
    <row r="4" spans="1:16" ht="15" customHeight="1">
      <c r="A4" s="110"/>
      <c r="B4" s="110" t="str">
        <f>IFERROR(VLOOKUP(D4,DB!A:K,11,0),"")</f>
        <v>R4</v>
      </c>
      <c r="C4" s="90">
        <v>1</v>
      </c>
      <c r="D4" s="88" t="s">
        <v>30838</v>
      </c>
      <c r="E4" s="91"/>
      <c r="F4" s="92"/>
      <c r="G4" s="93">
        <f t="shared" ca="1" si="0"/>
        <v>45990.76855439815</v>
      </c>
      <c r="H4" s="92"/>
      <c r="I4" s="110" t="str">
        <f>IFERROR(VLOOKUP(D4,DB!A:F,6,0),"")</f>
        <v>SCECO</v>
      </c>
      <c r="J4" s="110" t="str">
        <f>IFERROR(VLOOKUP(D4,DB!A:G,7,0),"")</f>
        <v>Weak</v>
      </c>
      <c r="K4" s="94"/>
      <c r="L4" s="88" t="str">
        <f>IFERROR(VLOOKUP(D4,DB!A:I,9,0),"")</f>
        <v>Latis</v>
      </c>
    </row>
    <row r="5" spans="1:16" ht="15" customHeight="1">
      <c r="A5" s="110"/>
      <c r="B5" s="110" t="str">
        <f>IFERROR(VLOOKUP(D5,DB!A:K,11,0),"")</f>
        <v/>
      </c>
      <c r="C5" s="90"/>
      <c r="D5" s="88"/>
      <c r="E5" s="91"/>
      <c r="F5" s="92"/>
      <c r="G5" s="93">
        <f t="shared" ca="1" si="0"/>
        <v>45990.76855439815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45990.76855439815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45990.76855439815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45990.76855439815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45990.76855439815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45990.76855439815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153"/>
      <c r="E11" s="91"/>
      <c r="F11" s="92"/>
      <c r="G11" s="93">
        <f t="shared" ca="1" si="0"/>
        <v>45990.76855439815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45990.76855439815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45990.76855439815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45990.76855439815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45990.76855439815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45990.76855439815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45990.76855439815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45990.76855439815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45990.76855439815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45990.76855439815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45990.76855439815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45990.76855439815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45990.76855439815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45990.76855439815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45990.76855439815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45990.76855439815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45990.76855439815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45990.76855439815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45990.76855439815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45990.76855439815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45990.76855439815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45990.76855439815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45990.76855439815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45990.76855439815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45990.76855439815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45990.76855439815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45990.76855439815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45990.76855439815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45990.76855439815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45990.76855439815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45990.76855439815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45990.76855439815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45990.76855439815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45990.76855439815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45990.76855439815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45990.76855439815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ref="G47:G110" ca="1" si="1">IFERROR(NOW()-F47,"")</f>
        <v>45990.76855439815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45990.76855439815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45990.76855439815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45990.76855439815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45990.76855439815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45990.76855439815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45990.76855439815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45990.76855439815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45990.76855439815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45990.76855439815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45990.76855439815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45990.76855439815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45990.76855439815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45990.76855439815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45990.76855439815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45990.76855439815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45990.76855439815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45990.76855439815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45990.76855439815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45990.76855439815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45990.76855439815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45990.76855439815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45990.76855439815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45990.76855439815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45990.76855439815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45990.76855439815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45990.76855439815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45990.76855439815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45990.76855439815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45990.76855439815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45990.76855439815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45990.76855439815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45990.76855439815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45990.76855439815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45990.76855439815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45990.76855439815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45990.76855439815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45990.76855439815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45990.76855439815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45990.76855439815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45990.76855439815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45990.76855439815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45990.76855439815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45990.76855439815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45990.76855439815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45990.76855439815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45990.76855439815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45990.76855439815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45990.76855439815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45990.76855439815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45990.76855439815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45990.76855439815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45990.76855439815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45990.76855439815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45990.76855439815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45990.76855439815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45990.76855439815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45990.76855439815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45990.76855439815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45990.76855439815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45990.76855439815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45990.76855439815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45990.76855439815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45990.76855439815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ref="G111:G174" ca="1" si="2">IFERROR(NOW()-F111,"")</f>
        <v>45990.76855439815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45990.76855439815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45990.76855439815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45990.76855439815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45990.76855439815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45990.76855439815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45990.76855439815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45990.76855439815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45990.76855439815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45990.76855439815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45990.76855439815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45990.76855439815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45990.76855439815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45990.76855439815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45990.76855439815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45990.76855439815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45990.76855439815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45990.76855439815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45990.76855439815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45990.76855439815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45990.76855439815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45990.76855439815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45990.76855439815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45990.76855439815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45990.76855439815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45990.76855439815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45990.76855439815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45990.76855439815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45990.76855439815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45990.76855439815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45990.76855439815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45990.76855439815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45990.76855439815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45990.76855439815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45990.76855439815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45990.76855439815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45990.76855439815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45990.76855439815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45990.76855439815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45990.76855439815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45990.76855439815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45990.76855439815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45990.76855439815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45990.76855439815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45990.76855439815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45990.76855439815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45990.76855439815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45990.76855439815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45990.76855439815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45990.76855439815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45990.76855439815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45990.76855439815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45990.76855439815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45990.76855439815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45990.76855439815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45990.76855439815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45990.76855439815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45990.76855439815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45990.76855439815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45990.76855439815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45990.76855439815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45990.76855439815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45990.76855439815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45990.76855439815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ref="G175:G238" ca="1" si="3">IFERROR(NOW()-F175,"")</f>
        <v>45990.76855439815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45990.76855439815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45990.76855439815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45990.76855439815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45990.76855439815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45990.76855439815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45990.76855439815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45990.76855439815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45990.76855439815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45990.76855439815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45990.76855439815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45990.76855439815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45990.76855439815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45990.76855439815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45990.76855439815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45990.76855439815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45990.76855439815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45990.76855439815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45990.76855439815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45990.76855439815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45990.76855439815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45990.76855439815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45990.76855439815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45990.76855439815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45990.76855439815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45990.76855439815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45990.76855439815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45990.76855439815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45990.76855439815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45990.76855439815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45990.76855439815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45990.76855439815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45990.76855439815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45990.76855439815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45990.76855439815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45990.76855439815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45990.76855439815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45990.76855439815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45990.76855439815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45990.76855439815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45990.76855439815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45990.76855439815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45990.76855439815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45990.76855439815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45990.76855439815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45990.76855439815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45990.76855439815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45990.76855439815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45990.76855439815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45990.76855439815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45990.76855439815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45990.76855439815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45990.76855439815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45990.76855439815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45990.76855439815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45990.76855439815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45990.76855439815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45990.76855439815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45990.76855439815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45990.76855439815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45990.76855439815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45990.76855439815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45990.76855439815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45990.76855439815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ref="G239:G284" ca="1" si="4">IFERROR(NOW()-F239,"")</f>
        <v>45990.76855439815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45990.76855439815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45990.76855439815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45990.76855439815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45990.76855439815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45990.76855439815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45990.76855439815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45990.76855439815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45990.76855439815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45990.76855439815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45990.76855439815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45990.76855439815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45990.76855439815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45990.76855439815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45990.76855439815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45990.76855439815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45990.76855439815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45990.76855439815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45990.76855439815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45990.76855439815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45990.76855439815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45990.76855439815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45990.76855439815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45990.76855439815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45990.76855439815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45990.76855439815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45990.76855439815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45990.76855439815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45990.76855439815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45990.76855439815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45990.76855439815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45990.76855439815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45990.76855439815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45990.76855439815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45990.76855439815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45990.76855439815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45990.76855439815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45990.76855439815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45990.76855439815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45990.76855439815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45990.76855439815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45990.76855439815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45990.76855439815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45990.76855439815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45990.76855439815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45990.76855439815</v>
      </c>
      <c r="H284" s="92"/>
      <c r="I284" s="110" t="str">
        <f>IFERROR(VLOOKUP(D284,DB!A:F,6,0),"")</f>
        <v/>
      </c>
      <c r="J284" s="110" t="str">
        <f>IFERROR(VLOOKUP(D284,DB!A:G,7,0),"")</f>
        <v/>
      </c>
      <c r="K284" s="94"/>
      <c r="L284" s="88" t="str">
        <f>IFERROR(VLOOKUP(D284,DB!A:I,9,0),"")</f>
        <v/>
      </c>
    </row>
  </sheetData>
  <dataValidations count="2">
    <dataValidation allowBlank="1" showInputMessage="1" showErrorMessage="1" sqref="E1" xr:uid="{A4F81451-56CC-4543-9497-104C4E44EE4B}"/>
    <dataValidation type="list" allowBlank="1" showInputMessage="1" showErrorMessage="1" sqref="E2:E28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0"/>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39203</v>
      </c>
      <c r="B2" s="37" t="str">
        <f>IFERROR(VLOOKUP(D2,DB!A:K,11,0),"")</f>
        <v>R5</v>
      </c>
      <c r="C2" s="37">
        <v>3</v>
      </c>
      <c r="D2" s="103" t="s">
        <v>36085</v>
      </c>
      <c r="E2" s="37" t="s">
        <v>39106</v>
      </c>
      <c r="F2" s="38">
        <v>45891.832060185188</v>
      </c>
      <c r="G2" s="105">
        <f ca="1">IFERROR(NOW()-F2,"")</f>
        <v>98.936494212961406</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39185</v>
      </c>
      <c r="F3" s="38">
        <v>45926.188877314817</v>
      </c>
      <c r="G3" s="105">
        <f t="shared" ref="G3" ca="1" si="0">IFERROR(NOW()-F3,"")</f>
        <v>64.579677083333081</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39185</v>
      </c>
      <c r="F4" s="107">
        <v>45948.661111111112</v>
      </c>
      <c r="G4" s="108">
        <f t="shared" ref="G4" ca="1" si="1">IFERROR(NOW()-F4,"")</f>
        <v>42.107443287037313</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9.3952557870361488</v>
      </c>
      <c r="H5" s="139">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106" t="s">
        <v>32138</v>
      </c>
      <c r="E6" s="37" t="s">
        <v>39106</v>
      </c>
      <c r="F6" s="38">
        <v>45989.951909722222</v>
      </c>
      <c r="G6" s="138">
        <f ca="1">IFERROR(NOW()-F6,"")</f>
        <v>0.81664467592781875</v>
      </c>
      <c r="H6" s="38">
        <v>45989.971354166664</v>
      </c>
      <c r="I6" s="37" t="str">
        <f>IFERROR(VLOOKUP(D6,DB!A:F,6,0),"")</f>
        <v>SCECO</v>
      </c>
      <c r="J6" s="37" t="str">
        <f>IFERROR(VLOOKUP(D6,DB!A:G,7,0),"")</f>
        <v>Dead</v>
      </c>
      <c r="K6" s="37" t="s">
        <v>39212</v>
      </c>
      <c r="L6" s="37" t="str">
        <f>IFERROR(VLOOKUP(D6,DB!A:I,9,0),"")</f>
        <v>Latis</v>
      </c>
    </row>
    <row r="7" spans="1:13">
      <c r="A7" s="37" t="s">
        <v>39213</v>
      </c>
      <c r="B7" s="37" t="str">
        <f>IFERROR(VLOOKUP(D7,DB!A:K,11,0),"")</f>
        <v>R5</v>
      </c>
      <c r="C7" s="37">
        <v>1</v>
      </c>
      <c r="D7" s="106" t="s">
        <v>32904</v>
      </c>
      <c r="E7" s="37" t="s">
        <v>39106</v>
      </c>
      <c r="F7" s="38">
        <v>45990.518252314818</v>
      </c>
      <c r="G7" s="138">
        <f ca="1">IFERROR(NOW()-F7,"")</f>
        <v>0.25030208333191695</v>
      </c>
      <c r="H7" s="38">
        <v>45990.335613425923</v>
      </c>
      <c r="I7" s="37" t="str">
        <f>IFERROR(VLOOKUP(D7,DB!A:F,6,0),"")</f>
        <v>SCECO</v>
      </c>
      <c r="J7" s="37" t="str">
        <f>IFERROR(VLOOKUP(D7,DB!A:G,7,0),"")</f>
        <v>Dead</v>
      </c>
      <c r="K7" s="37" t="s">
        <v>39214</v>
      </c>
      <c r="L7" s="37" t="str">
        <f>IFERROR(VLOOKUP(D7,DB!A:I,9,0),"")</f>
        <v>Latis</v>
      </c>
    </row>
    <row r="8" spans="1:13">
      <c r="A8" s="37"/>
      <c r="B8" s="37" t="str">
        <f>IFERROR(VLOOKUP(D8,DB!A:K,11,0),"")</f>
        <v/>
      </c>
      <c r="C8" s="37"/>
      <c r="D8" s="106"/>
      <c r="E8" s="37"/>
      <c r="F8" s="38"/>
      <c r="G8" s="138">
        <f ca="1">IFERROR(NOW()-F8,"")</f>
        <v>45990.76855439815</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45990.76855439815</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45990.76855439815</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45990.76855439815</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45990.76855439815</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45990.76855439815</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45990.76855439815</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45990.76855439815</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45990.76855439815</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45990.76855439815</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45990.76855439815</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45990.76855439815</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45990.76855439815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45990.76855439815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45990.76855439815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45990.76855439815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45990.76855439815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45990.76855439815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45990.76855439815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45990.76855439815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45990.76855439815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45990.76855439815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45990.76855439815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45990.76855439815</v>
      </c>
      <c r="H31" s="38"/>
      <c r="I31" s="37" t="str">
        <f>IFERROR(VLOOKUP(D31,DB!A:F,6,0),"")</f>
        <v/>
      </c>
      <c r="J31" s="37" t="str">
        <f>IFERROR(VLOOKUP(D31,DB!A:G,7,0),"")</f>
        <v/>
      </c>
      <c r="K31" s="37"/>
      <c r="L31" s="37" t="str">
        <f>IFERROR(VLOOKUP(D31,DB!A:I,9,0),"")</f>
        <v/>
      </c>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45990.76855439815</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45990.76855439815</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45990.76855439815</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45990.76855439815</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45990.76855439815</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45990.76855439815</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45990.76855439815</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45990.76855439815</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45990.76855439815</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45990.76855439815</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45990.76855439815</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45990.76855439815</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45990.76855439815</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45990.76855439815</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45990.76855439815</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45990.76855439815</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45990.76855439815</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45990.76855439815</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45990.76855439815</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45990.76855439815</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45990.76855439815</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45990.76855439815</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45990.76855439815</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45990.76855439815</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45990.76855439815</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45990.76855439815</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45990.76855439815</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45990.76855439815</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45990.76855439815</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45990.76855439815</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45990.76855439815</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45990.76855439815</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45990.76855439815</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45990.76855439815</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45990.76855439815</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45990.76855439815</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45990.76855439815</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45990.76855439815</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45990.76855439815</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45990.76855439815</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45990.76855439815</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45990.76855439815</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45990.76855439815</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45990.76855439815</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45990.76855439815</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45990.76855439815</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45990.76855439815</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45990.76855439815</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45990.76855439815</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45990.76855439815</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45990.76855439815</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45990.76855439815</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45990.76855439815</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45990.76855439815</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45990.76855439815</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45990.76855439815</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45990.76855439815</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45990.76855439815</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45990.76855439815</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45990.76855439815</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45990.76855439815</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45990.76855439815</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45990.76855439815</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45990.76855439815</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45990.76855439815</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45990.76855439815</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45990.76855439815</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45990.76855439815</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45990.76855439815</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45990.76855439815</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45990.76855439815</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45990.76855439815</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45990.76855439815</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45990.76855439815</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45990.76855439815</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45990.76855439815</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45990.76855439815</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45990.76855439815</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45990.76855439815</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45990.76855439815</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45990.76855439815</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45990.76855439815</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45990.76855439815</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45990.76855439815</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45990.76855439815</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45990.76855439815</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45990.76855439815</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45990.76855439815</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45990.76855439815</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45990.76855439815</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45990.76855439815</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45990.76855439815</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45990.76855439815</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45990.76855439815</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45990.76855439815</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45990.76855439815</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45990.76855439815</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45990.76855439815</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45990.76855439815</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45990.76855439815</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45990.76855439815</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45990.76855439815</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45990.76855439815</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45990.76855439815</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45990.76855439815</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45990.76855439815</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45990.76855439815</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45990.76855439815</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45990.76855439815</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45990.76855439815</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45990.76855439815</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45990.76855439815</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45990.76855439815</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45990.76855439815</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45990.76855439815</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45990.76855439815</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45990.76855439815</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45990.76855439815</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45990.76855439815</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45990.76855439815</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45990.76855439815</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45990.76855439815</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45990.76855439815</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45990.76855439815</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45990.76855439815</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45990.76855439815</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45990.76855439815</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45990.76855439815</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45990.76855439815</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45990.76855439815</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45990.76855439815</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45990.76855439815</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45990.76855439815</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45990.76855439815</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45990.76855439815</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45990.76855439815</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45990.76855439815</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45990.76855439815</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45990.76855439815</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45990.76855439815</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45990.76855439815</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45990.76855439815</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45990.76855439815</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45990.76855439815</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45990.76855439815</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45990.76855439815</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45990.76855439815</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45990.76855439815</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45990.76855439815</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45990.76855439815</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45990.76855439815</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45990.76855439815</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45990.76855439815</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45990.76855439815</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45990.76855439815</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45990.76855439815</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45990.76855439815</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45990.76855439815</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45990.76855439815</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45990.76855439815</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45990.76855439815</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45990.76855439815</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45990.76855439815</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45990.76855439815</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45990.76855439815</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45990.76855439815</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45990.76855439815</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45990.76855439815</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45990.76855439815</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45990.76855439815</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45990.76855439815</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45990.76855439815</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45990.76855439815</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45990.76855439815</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45990.76855439815</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45990.76855439815</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45990.76855439815</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45990.76855439815</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45990.76855439815</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45990.76855439815</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45990.76855439815</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45990.76855439815</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45990.76855439815</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45990.76855439815</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45990.76855439815</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45990.76855439815</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45990.76855439815</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45990.76855439815</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45990.76855439815</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45990.76855439815</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45990.76855439815</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45990.76855439815</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45990.76855439815</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45990.76855439815</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45990.76855439815</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45990.76855439815</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45990.76855439815</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45990.76855439815</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45990.76855439815</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45990.76855439815</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45990.76855439815</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45990.76855439815</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45990.76855439815</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45990.76855439815</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45990.76855439815</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45990.76855439815</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45990.76855439815</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45990.76855439815</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45990.76855439815</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45990.76855439815</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45990.76855439815</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45990.76855439815</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45990.76855439815</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45990.76855439815</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45990.76855439815</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45990.76855439815</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45990.76855439815</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45990.76855439815</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45990.76855439815</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45990.76855439815</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45990.76855439815</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45990.76855439815</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45990.76855439815</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45990.76855439815</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45990.76855439815</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45990.76855439815</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45990.76855439815</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45990.76855439815</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45990.76855439815</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45990.76855439815</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45990.76855439815</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45990.76855439815</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45990.76855439815</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45990.76855439815</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45990.76855439815</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45990.76855439815</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45990.76855439815</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45990.76855439815</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45990.76855439815</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45990.76855439815</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45990.76855439815</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45990.76855439815</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45990.76855439815</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45990.76855439815</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45990.76855439815</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45990.76855439815</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45990.76855439815</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45990.76855439815</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45990.76855439815</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45990.76855439815</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45990.76855439815</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45990.76855439815</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45990.76855439815</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45990.76855439815</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45990.76855439815</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45990.76855439815</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45990.76855439815</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45990.76855439815</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45990.76855439815</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45990.76855439815</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45990.76855439815</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45990.76855439815</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45990.76855439815</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45990.76855439815</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45990.76855439815</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45990.76855439815</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45990.76855439815</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45990.76855439815</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45990.76855439815</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45990.76855439815</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45990.76855439815</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45990.76855439815</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45990.76855439815</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45990.76855439815</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45990.76855439815</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45990.76855439815</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45990.76855439815</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45990.76855439815</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45990.76855439815</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45990.76855439815</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45990.76855439815</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45990.76855439815</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45990.76855439815</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45990.76855439815</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45990.76855439815</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45990.76855439815</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45990.76855439815</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45990.76855439815</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45990.76855439815</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45990.76855439815</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45990.76855439815</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45990.76855439815</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45990.76855439815</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45990.76855439815</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45990.76855439815</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45990.76855439815</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45990.76855439815</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45990.76855439815</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45990.76855439815</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45990.76855439815</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45990.76855439815</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45990.76855439815</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45990.76855439815</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45990.76855439815</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45990.76855439815</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45990.76855439815</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45990.76855439815</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45990.76855439815</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45990.76855439815</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45990.76855439815</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45990.76855439815</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45990.76855439815</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45990.76855439815</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45990.76855439815</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45990.76855439815</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45990.76855439815</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45990.76855439815</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45990.76855439815</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45990.76855439815</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45990.76855439815</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45990.76855439815</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45990.76855439815</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45990.76855439815</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45990.76855439815</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45990.76855439815</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45990.76855439815</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45990.76855439815</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45990.76855439815</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45990.76855439815</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45990.76855439815</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45990.76855439815</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45990.76855439815</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45990.76855439815</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45990.76855439815</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45990.76855439815</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45990.76855439815</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45990.76855439815</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45990.76855439815</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45990.76855439815</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45990.76855439815</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45990.76855439815</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45990.76855439815</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45990.76855439815</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45990.76855439815</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45990.76855439815</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45990.76855439815</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45990.76855439815</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45990.76855439815</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45990.76855439815</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45990.76855439815</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45990.76855439815</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45990.76855439815</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45990.76855439815</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45990.76855439815</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45990.76855439815</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45990.76855439815</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45990.76855439815</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45990.76855439815</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45990.76855439815</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45990.76855439815</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45990.76855439815</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45990.76855439815</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45990.76855439815</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45990.76855439815</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45990.76855439815</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45990.76855439815</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45990.76855439815</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45990.76855439815</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45990.76855439815</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45990.76855439815</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45990.76855439815</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45990.76855439815</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45990.76855439815</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45990.76855439815</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45990.76855439815</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45990.76855439815</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45990.76855439815</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45990.76855439815</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45990.76855439815</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45990.76855439815</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45990.76855439815</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45990.76855439815</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45990.76855439815</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45990.76855439815</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45990.76855439815</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45990.76855439815</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45990.76855439815</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45990.76855439815</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45990.76855439815</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45990.76855439815</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45990.76855439815</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45990.76855439815</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45990.76855439815</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45990.76855439815</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45990.76855439815</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45990.76855439815</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45990.76855439815</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45990.76855439815</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45990.76855439815</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45990.76855439815</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45990.76855439815</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45990.76855439815</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45990.76855439815</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45990.76855439815</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45990.76855439815</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45990.76855439815</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45990.76855439815</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45990.76855439815</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45990.76855439815</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45990.76855439815</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45990.76855439815</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45990.76855439815</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45990.76855439815</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45990.76855439815</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45990.76855439815</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45990.76855439815</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45990.76855439815</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45990.76855439815</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45990.76855439815</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45990.76855439815</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45990.76855439815</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45990.76855439815</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45990.76855439815</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45990.76855439815</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45990.76855439815</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45990.76855439815</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45990.76855439815</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45990.76855439815</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45990.76855439815</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45990.76855439815</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45990.76855439815</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45990.76855439815</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45990.76855439815</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45990.76855439815</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45990.76855439815</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45990.76855439815</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45990.76855439815</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45990.76855439815</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45990.76855439815</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45990.76855439815</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45990.76855439815</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45990.76855439815</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45990.76855439815</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45990.76855439815</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45990.76855439815</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45990.76855439815</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45990.76855439815</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45990.76855439815</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45990.76855439815</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45990.76855439815</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45990.76855439815</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45990.76855439815</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45990.76855439815</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45990.76855439815</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45990.76855439815</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45990.76855439815</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45990.76855439815</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45990.76855439815</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45990.76855439815</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45990.76855439815</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45990.76855439815</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45990.76855439815</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45990.76855439815</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45990.76855439815</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45990.76855439815</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45990.76855439815</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45990.76855439815</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45990.76855439815</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45990.76855439815</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45990.76855439815</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45990.76855439815</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45990.76855439815</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45990.76855439815</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45990.76855439815</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45990.76855439815</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45990.76855439815</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45990.76855439815</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45990.76855439815</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45990.76855439815</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45990.76855439815</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45990.76855439815</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45990.76855439815</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45990.76855439815</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45990.76855439815</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45990.76855439815</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45990.76855439815</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45990.76855439815</v>
      </c>
      <c r="H488" s="121"/>
      <c r="I488" s="119" t="str">
        <f>IFERROR(VLOOKUP(D488,DB!A:F,6,0),"")</f>
        <v/>
      </c>
      <c r="J488" s="119" t="str">
        <f>IFERROR(VLOOKUP(D488,DB!A:G,7,0),"")</f>
        <v/>
      </c>
      <c r="K488" s="122"/>
      <c r="L488" s="140" t="str">
        <f>IFERROR(VLOOKUP(D488,DB!A:I,9,0),"")</f>
        <v/>
      </c>
    </row>
    <row r="489" spans="1:12" ht="31.5" customHeight="1">
      <c r="A489" s="146"/>
      <c r="B489" s="147" t="str">
        <f>IFERROR(VLOOKUP(D489,DB!A:K,11,0),"")</f>
        <v/>
      </c>
      <c r="C489" s="148"/>
      <c r="D489" s="147"/>
      <c r="E489" s="145"/>
      <c r="F489" s="149"/>
      <c r="G489" s="150">
        <f ca="1">IFERROR(NOW()-F489,"-")</f>
        <v>45990.76855439815</v>
      </c>
      <c r="H489" s="149"/>
      <c r="I489" s="147" t="str">
        <f>IFERROR(VLOOKUP(D489,DB!A:F,6,0),"")</f>
        <v/>
      </c>
      <c r="J489" s="147" t="str">
        <f>IFERROR(VLOOKUP(D489,DB!A:G,7,0),"")</f>
        <v/>
      </c>
      <c r="K489" s="151"/>
      <c r="L489" s="152" t="str">
        <f>IFERROR(VLOOKUP(D489,DB!A:I,9,0),"")</f>
        <v/>
      </c>
    </row>
  </sheetData>
  <dataValidations count="2">
    <dataValidation allowBlank="1" showInputMessage="1" showErrorMessage="1" sqref="E1" xr:uid="{9E1BC488-8814-4F8A-8DBE-742B3278AB71}"/>
    <dataValidation type="list" allowBlank="1" showInputMessage="1" showErrorMessage="1" sqref="E2:E4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2025-11-29T15:28:38Z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