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8" documentId="120_S{2AC9BD13-BADA-5192-A53E-5A8FF88502F6}" xr6:coauthVersionLast="47" xr6:coauthVersionMax="47" xr10:uidLastSave="{CC6070E5-AFA6-48EB-9BA7-2556ACA6DA83}"/>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<sst xmlns="http://schemas.openxmlformats.org/spreadsheetml/2006/main" count="180295" uniqueCount="39132">
  <si>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</si>
  <si>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</si>
  <si>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</si>
  <si>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</si>
  <si>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</si>
  <si>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</si>
  <si>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</si>
  <si>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</si>
  <si>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</si>
  <si>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</si>
  <si>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</si>
  <si>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</si>
  <si>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</si>
  <si>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</si>
  <si>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</si>
  <si>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</si>
  <si>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</si>
  <si>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</si>
  <si>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</si>
  <si>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</si>
  <si>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</si>
  <si>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</si>
  <si>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</si>
  <si>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</si>
  <si>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</si>
  <si>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</si>
  <si>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</si>
  <si>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</si>
  <si>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</si>
  <si>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</si>
  <si>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</si>
  <si>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</si>
  <si>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</si>
  <si>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</si>
  <si>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</si>
  <si>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</si>
  <si>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</si>
  <si>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</si>
  <si>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</si>
  <si>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</si>
  <si>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</si>
  <si>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</si>
  <si>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</si>
  <si>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</si>
  <si>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</si>
  <si>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</si>
  <si>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</si>
  <si>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</si>
  <si>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</si>
  <si>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</si>
  <si>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</si>
  <si>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</si>
  <si>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</si>
  <si>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</si>
  <si>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</si>
  <si>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</si>
  <si>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</si>
  <si>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</si>
  <si>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</si>
  <si>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</si>
  <si>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</si>
  <si>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</si>
  <si>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</si>
  <si>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</si>
  <si>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</si>
  <si>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</si>
  <si>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</si>
  <si>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</si>
  <si>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</si>
  <si>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</si>
  <si>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</si>
  <si>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</si>
  <si>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</si>
  <si>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</si>
  <si>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</si>
  <si>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</si>
  <si>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</si>
  <si>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</si>
  <si>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</si>
  <si>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</si>
  <si>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</si>
  <si>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</si>
  <si>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</si>
  <si>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</si>
  <si>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</si>
  <si>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</si>
  <si>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</si>
  <si>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</si>
  <si>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</si>
  <si>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</si>
  <si>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</si>
  <si>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</si>
  <si>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</si>
  <si>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</si>
  <si>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</si>
  <si>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</si>
  <si>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</si>
  <si>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</si>
  <si>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</si>
  <si>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</si>
  <si>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</si>
  <si>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</si>
  <si>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</si>
  <si>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</si>
  <si>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</si>
  <si>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</si>
  <si>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</si>
  <si>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</si>
  <si>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</si>
  <si>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</si>
  <si>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</si>
  <si>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</si>
  <si>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</si>
  <si>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</si>
  <si>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</si>
  <si>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</si>
  <si>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</si>
  <si>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</si>
  <si>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</si>
  <si>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</si>
  <si>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</si>
  <si>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</si>
  <si>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</si>
  <si>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</si>
  <si>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</si>
  <si>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</si>
  <si>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</si>
  <si>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</si>
  <si>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</si>
  <si>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</si>
  <si>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</si>
  <si>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</si>
  <si>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</si>
  <si>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</si>
  <si>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</si>
  <si>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</si>
  <si>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</si>
  <si>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</si>
  <si>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</si>
  <si>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</si>
  <si>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</si>
  <si>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</si>
  <si>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</si>
  <si>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</si>
  <si>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</si>
  <si>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</si>
  <si>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</si>
  <si>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</si>
  <si>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</si>
  <si>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</si>
  <si>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</si>
  <si>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</si>
  <si>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</si>
  <si>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</si>
  <si>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</si>
  <si>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</si>
  <si>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</si>
  <si>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</si>
  <si>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</si>
  <si>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</si>
  <si>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</si>
  <si>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</si>
  <si>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</si>
  <si>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</si>
  <si>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</si>
  <si>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</si>
  <si>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</si>
  <si>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</si>
  <si>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</si>
  <si>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</si>
  <si>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</si>
  <si>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</si>
  <si>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</si>
  <si>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</si>
  <si>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</si>
  <si>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</si>
  <si>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</si>
  <si>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</si>
  <si>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</si>
  <si>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</si>
  <si>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</si>
  <si>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</si>
  <si>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</si>
  <si>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</si>
  <si>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</si>
  <si>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</si>
  <si>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</si>
  <si>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</si>
  <si>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</si>
  <si>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</si>
  <si>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</si>
  <si>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</si>
  <si>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</si>
  <si>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</si>
  <si>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</si>
  <si>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</si>
  <si>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</si>
  <si>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</si>
  <si>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</si>
  <si>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</si>
  <si>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</si>
  <si>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</si>
  <si>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</si>
  <si>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</si>
  <si>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</si>
  <si>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</si>
  <si>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</si>
  <si>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</si>
  <si>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</si>
  <si>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</si>
  <si>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</si>
  <si>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</si>
  <si>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</si>
  <si>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</si>
  <si>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</si>
  <si>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</si>
  <si>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</si>
  <si>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</si>
  <si>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</si>
  <si>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</si>
  <si>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</si>
  <si>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</si>
  <si>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</si>
  <si>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</si>
  <si>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</si>
  <si>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</si>
  <si>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</si>
  <si>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</si>
  <si>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</si>
  <si>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</si>
  <si>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</si>
  <si>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</si>
  <si>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</si>
  <si>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</si>
  <si>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</si>
  <si>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</si>
  <si>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</si>
  <si>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</si>
  <si>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</si>
  <si>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</si>
  <si>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</si>
  <si>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</si>
  <si>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</si>
  <si>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</si>
  <si>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</si>
  <si>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</si>
  <si>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</si>
  <si>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</si>
  <si>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</si>
  <si>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</si>
  <si>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</si>
  <si>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</si>
  <si>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</si>
  <si>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</si>
  <si>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</si>
  <si>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</si>
  <si>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</si>
  <si>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</si>
  <si>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</si>
  <si>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</si>
  <si>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</si>
  <si>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</si>
  <si>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</si>
  <si>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</si>
  <si>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</si>
  <si>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</si>
  <si>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</si>
  <si>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</si>
  <si>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</si>
  <si>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</si>
  <si>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</si>
  <si>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</si>
  <si>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</si>
  <si>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</si>
  <si>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</si>
  <si>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</si>
  <si>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</si>
  <si>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</si>
  <si>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</si>
  <si>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</si>
  <si>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</si>
  <si>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</si>
  <si>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</si>
  <si>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</si>
  <si>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</si>
  <si>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</si>
  <si>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</si>
  <si>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</si>
  <si>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</si>
  <si>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</si>
  <si>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</si>
  <si>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</si>
  <si>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</si>
  <si>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</si>
  <si>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</si>
  <si>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</si>
  <si>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</si>
  <si>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</si>
  <si>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</si>
  <si>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</si>
  <si>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</si>
  <si>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</si>
  <si>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</si>
  <si>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</si>
  <si>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</si>
  <si>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</si>
  <si>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</si>
  <si>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</si>
  <si>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</si>
  <si>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</si>
  <si>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</si>
  <si>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</si>
  <si>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</si>
  <si>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</si>
  <si>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</si>
  <si>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</si>
  <si>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</si>
  <si>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</si>
  <si>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</si>
  <si>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</si>
  <si>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</si>
  <si>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</si>
  <si>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</si>
  <si>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</si>
  <si>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</si>
  <si>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</si>
  <si>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</si>
  <si>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</si>
  <si>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</si>
  <si>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</si>
  <si>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</si>
  <si>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</si>
  <si>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</si>
  <si>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</si>
  <si>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</si>
  <si>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</si>
  <si>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</si>
  <si>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</si>
  <si>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</si>
  <si>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</si>
  <si>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</si>
  <si>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</si>
  <si>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</si>
  <si>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</si>
  <si>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</si>
  <si>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</si>
  <si>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</si>
  <si>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</si>
  <si>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</si>
  <si>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</si>
  <si>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</si>
  <si>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</si>
  <si>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</si>
  <si>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</si>
  <si>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</si>
  <si>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</si>
  <si>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</si>
  <si>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</si>
  <si>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</si>
  <si>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</si>
  <si>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</si>
  <si>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</si>
  <si>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</si>
  <si>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</si>
  <si>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</si>
  <si>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</si>
  <si>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</si>
  <si>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</si>
  <si>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</si>
  <si>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</si>
  <si>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</si>
  <si>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</si>
  <si>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</si>
  <si>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</si>
  <si>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</si>
  <si>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</si>
  <si>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</si>
  <si>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</si>
  <si>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</si>
  <si>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</si>
  <si>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</si>
  <si>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</si>
  <si>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</si>
  <si>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</si>
  <si>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</si>
  <si>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</si>
  <si>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</si>
  <si>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</si>
  <si>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</si>
  <si>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</si>
  <si>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</si>
  <si>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</si>
  <si>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</si>
  <si>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</si>
  <si>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</si>
  <si>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</si>
  <si>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</si>
  <si>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</si>
  <si>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</si>
  <si>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</si>
  <si>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</si>
  <si>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</si>
  <si>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</si>
  <si>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</si>
  <si>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</si>
  <si>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</si>
  <si>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</si>
  <si>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</si>
  <si>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</si>
  <si>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</si>
  <si>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</si>
  <si>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</si>
  <si>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</si>
  <si>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</si>
  <si>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</si>
  <si>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</si>
  <si>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</si>
  <si>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</si>
  <si>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</si>
  <si>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</si>
  <si>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</si>
  <si>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</si>
  <si>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</si>
  <si>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</si>
  <si>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</si>
  <si>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</si>
  <si>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</si>
  <si>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</si>
  <si>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</si>
  <si>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</si>
  <si>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</si>
  <si>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</si>
  <si>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</si>
  <si>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</si>
  <si>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</si>
  <si>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</si>
  <si>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</si>
  <si>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</si>
  <si>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</si>
  <si>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</si>
  <si>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</si>
  <si>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</si>
  <si>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</si>
  <si>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</si>
  <si>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</si>
  <si>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</si>
  <si>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</si>
  <si>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</si>
  <si>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</si>
  <si>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</si>
  <si>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</si>
  <si>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</si>
  <si>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</si>
  <si>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</si>
  <si>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</si>
  <si>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</si>
  <si>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</si>
  <si>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</si>
  <si>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</si>
  <si>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</si>
  <si>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</si>
  <si>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</si>
  <si>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</si>
  <si>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</si>
  <si>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</si>
  <si>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</si>
  <si>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</si>
  <si>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</si>
  <si>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</si>
  <si>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</si>
  <si>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</si>
  <si>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</si>
  <si>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</si>
  <si>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</si>
  <si>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</si>
  <si>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</si>
  <si>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</si>
  <si>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</si>
  <si>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</si>
  <si>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</si>
  <si>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</si>
  <si>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</si>
  <si>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</si>
  <si>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</si>
  <si>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</si>
  <si>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</si>
  <si>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</si>
  <si>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</si>
  <si>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</si>
  <si>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</si>
  <si>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</si>
  <si>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</si>
  <si>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</si>
  <si>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</si>
  <si>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</si>
  <si>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</si>
  <si>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</si>
  <si>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</si>
  <si>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</si>
  <si>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</si>
  <si>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</si>
  <si>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</si>
  <si>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</si>
  <si>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</si>
  <si>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</si>
  <si>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</si>
  <si>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</si>
  <si>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</si>
  <si>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</si>
  <si>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</si>
  <si>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</si>
  <si>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</si>
  <si>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</si>
  <si>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</si>
  <si>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</si>
  <si>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</si>
  <si>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</si>
  <si>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</si>
  <si>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</si>
  <si>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</si>
  <si>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</si>
  <si>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</si>
  <si>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</si>
  <si>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</si>
  <si>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</si>
  <si>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</si>
  <si>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</si>
  <si>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</si>
  <si>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</si>
  <si>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</si>
  <si>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</si>
  <si>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</si>
  <si>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</si>
  <si>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</si>
  <si>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</si>
  <si>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</si>
  <si>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</si>
  <si>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</si>
  <si>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</si>
  <si>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</si>
  <si>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</si>
  <si>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</si>
  <si>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</si>
  <si>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</si>
  <si>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</si>
  <si>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</si>
  <si>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</si>
  <si>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</si>
  <si>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</si>
  <si>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</si>
  <si>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</si>
  <si>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</si>
  <si>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</si>
  <si>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</si>
  <si>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</si>
  <si>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</si>
  <si>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</si>
  <si>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</si>
  <si>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</si>
  <si>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</si>
  <si>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</si>
  <si>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</si>
  <si>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</si>
  <si>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</si>
  <si>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</si>
  <si>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</si>
  <si>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</si>
  <si>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</si>
  <si>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</si>
  <si>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</si>
  <si>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</si>
  <si>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</si>
  <si>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</si>
  <si>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</si>
  <si>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</si>
  <si>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</si>
  <si>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</si>
  <si>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</si>
  <si>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</si>
  <si>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</si>
  <si>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</si>
  <si>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</si>
  <si>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</si>
  <si>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</si>
  <si>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</si>
  <si>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</si>
  <si>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</si>
  <si>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</si>
  <si>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</si>
  <si>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</si>
  <si>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</si>
  <si>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</si>
  <si>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</si>
  <si>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</si>
  <si>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</si>
  <si>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</si>
  <si>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</si>
  <si>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</si>
  <si>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</si>
  <si>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</si>
  <si>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</si>
  <si>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</si>
  <si>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</si>
  <si>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</si>
  <si>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</si>
  <si>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</si>
  <si>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</si>
  <si>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</si>
  <si>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</si>
  <si>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</si>
  <si>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</si>
  <si>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</si>
  <si>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</si>
  <si>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</si>
  <si>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</si>
  <si>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</si>
  <si>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</si>
  <si>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</si>
  <si>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</si>
  <si>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</si>
  <si>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</si>
  <si>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</si>
  <si>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</si>
  <si>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</si>
  <si>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</si>
  <si>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</si>
  <si>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</si>
  <si>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</si>
  <si>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</si>
  <si>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</si>
  <si>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</si>
  <si>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</si>
  <si>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</si>
  <si>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</si>
  <si>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</si>
  <si>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</si>
  <si>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</si>
  <si>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</si>
  <si>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</si>
  <si>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</si>
  <si>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</si>
  <si>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</si>
  <si>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</si>
  <si>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</si>
  <si>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</si>
  <si>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</si>
  <si>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</si>
  <si>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</si>
  <si>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</si>
  <si>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</si>
  <si>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</si>
  <si>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</si>
  <si>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</si>
  <si>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</si>
  <si>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</si>
  <si>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</si>
  <si>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</si>
  <si>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</si>
  <si>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</si>
  <si>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</si>
  <si>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</si>
  <si>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</si>
  <si>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</si>
  <si>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</si>
  <si>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</si>
  <si>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</si>
  <si>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</si>
  <si>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</si>
  <si>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</si>
  <si>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</si>
  <si>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</si>
  <si>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</si>
  <si>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</si>
  <si>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</si>
  <si>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</si>
  <si>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</si>
  <si>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</si>
  <si>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</si>
  <si>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</si>
  <si>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</si>
  <si>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</si>
  <si>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</si>
  <si>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</si>
  <si>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</si>
  <si>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</si>
  <si>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</si>
  <si>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</si>
  <si>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</si>
  <si>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</si>
  <si>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</si>
  <si>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</si>
  <si>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</si>
  <si>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</si>
  <si>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</si>
  <si>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</si>
  <si>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</si>
  <si>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</si>
  <si>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</si>
  <si>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</si>
  <si>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</si>
  <si>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</si>
  <si>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</si>
  <si>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</si>
  <si>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</si>
  <si>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</si>
  <si>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</si>
  <si>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</si>
  <si>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</si>
  <si>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</si>
  <si>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</si>
  <si>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</si>
  <si>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</si>
  <si>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</si>
  <si>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</si>
  <si>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</si>
  <si>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</si>
  <si>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</si>
  <si>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</si>
  <si>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</si>
  <si>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</si>
  <si>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</si>
  <si>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</si>
  <si>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</si>
  <si>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</si>
  <si>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</si>
  <si>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</si>
  <si>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</si>
  <si>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</si>
  <si>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</si>
  <si>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</si>
  <si>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</si>
  <si>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</si>
  <si>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</si>
  <si>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</si>
  <si>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</si>
  <si>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</si>
  <si>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</si>
  <si>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</si>
  <si>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</si>
  <si>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</si>
  <si>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</si>
  <si>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</si>
  <si>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</si>
  <si>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</si>
  <si>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</si>
  <si>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</si>
  <si>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</si>
  <si>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</si>
  <si>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</si>
  <si>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</si>
  <si>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</si>
  <si>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</si>
  <si>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</si>
  <si>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</si>
  <si>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</si>
  <si>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</si>
  <si>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</si>
  <si>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</si>
  <si>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</si>
  <si>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</si>
  <si>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</si>
  <si>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</si>
  <si>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</si>
  <si>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</si>
  <si>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</si>
  <si>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</si>
  <si>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</si>
  <si>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</si>
  <si>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</si>
  <si>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</si>
  <si>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</si>
  <si>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</si>
  <si>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</si>
  <si>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</si>
  <si>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</si>
  <si>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</si>
  <si>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</si>
  <si>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</si>
  <si>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</si>
  <si>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</si>
  <si>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</si>
  <si>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</si>
  <si>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</si>
  <si>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</si>
  <si>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</si>
  <si>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</si>
  <si>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</si>
  <si>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</si>
  <si>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</si>
  <si>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</si>
  <si>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</si>
  <si>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</si>
  <si>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</si>
  <si>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</si>
  <si>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</si>
  <si>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</si>
  <si>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</si>
  <si>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</si>
  <si>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</si>
  <si>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</si>
  <si>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</si>
  <si>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</si>
  <si>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</si>
  <si>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</si>
  <si>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</si>
  <si>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</si>
  <si>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</si>
  <si>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</si>
  <si>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</si>
  <si>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</si>
  <si>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</si>
  <si>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</si>
  <si>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</si>
  <si>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</si>
  <si>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</si>
  <si>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</si>
  <si>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</si>
  <si>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</si>
  <si>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</si>
  <si>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</si>
  <si>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</si>
  <si>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</si>
  <si>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</si>
  <si>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</si>
  <si>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</si>
  <si>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</si>
  <si>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</si>
  <si>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</si>
  <si>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</si>
  <si>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</si>
  <si>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</si>
  <si>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</si>
  <si>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</si>
  <si>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</si>
  <si>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</si>
  <si>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</si>
  <si>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</si>
  <si>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</si>
  <si>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</si>
  <si>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</si>
  <si>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</si>
  <si>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</si>
  <si>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</si>
  <si>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</si>
  <si>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</si>
  <si>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</si>
  <si>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</si>
  <si>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</si>
  <si>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</si>
  <si>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</si>
  <si>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</si>
  <si>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</si>
  <si>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</si>
  <si>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</si>
  <si>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</si>
  <si>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</si>
  <si>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</si>
  <si>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</si>
  <si>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</si>
  <si>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</si>
  <si>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</si>
  <si>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</si>
  <si>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</si>
  <si>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</si>
  <si>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</si>
  <si>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</si>
  <si>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</si>
  <si>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</si>
  <si>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</si>
  <si>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</si>
  <si>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</si>
  <si>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</si>
  <si>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</si>
  <si>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</si>
  <si>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</si>
  <si>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</si>
  <si>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</si>
  <si>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</si>
  <si>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</si>
  <si>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</si>
  <si>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</si>
  <si>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</si>
  <si>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</si>
  <si>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</si>
  <si>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</si>
  <si>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</si>
  <si>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</si>
  <si>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</si>
  <si>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</si>
  <si>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</si>
  <si>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</si>
  <si>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</si>
  <si>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</si>
  <si>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</si>
  <si>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</si>
  <si>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</si>
  <si>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</si>
  <si>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</si>
  <si>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</si>
  <si>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</si>
  <si>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</si>
  <si>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</si>
  <si>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</si>
  <si>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</si>
  <si>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</si>
  <si>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</si>
  <si>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</si>
  <si>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</si>
  <si>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</si>
  <si>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</si>
  <si>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</si>
  <si>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</si>
  <si>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</si>
  <si>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</si>
  <si>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</si>
  <si>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</si>
  <si>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</si>
  <si>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</si>
  <si>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</si>
  <si>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</si>
  <si>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</si>
  <si>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</si>
  <si>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</si>
  <si>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</si>
  <si>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</si>
  <si>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</si>
  <si>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</si>
  <si>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</si>
  <si>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</si>
  <si>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</si>
  <si>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</si>
  <si>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</si>
  <si>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</si>
  <si>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</si>
  <si>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</si>
  <si>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</si>
  <si>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</si>
  <si>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</si>
  <si>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</si>
  <si>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</si>
  <si>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</si>
  <si>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</si>
  <si>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</si>
  <si>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</si>
  <si>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</si>
  <si>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</si>
  <si>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</si>
  <si>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</si>
  <si>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</si>
  <si>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</si>
  <si>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</si>
  <si>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</si>
  <si>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</si>
  <si>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</si>
  <si>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</si>
  <si>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</si>
  <si>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</si>
  <si>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</si>
  <si>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</si>
  <si>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</si>
  <si>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</si>
  <si>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</si>
  <si>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</si>
  <si>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</si>
  <si>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</si>
  <si>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</si>
  <si>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</si>
  <si>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</si>
  <si>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</si>
  <si>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</si>
  <si>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</si>
  <si>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</si>
  <si>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</si>
  <si>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</si>
  <si>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</si>
  <si>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</si>
  <si>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</si>
  <si>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</si>
  <si>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</si>
  <si>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</si>
  <si>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</si>
  <si>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</si>
  <si>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</si>
  <si>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</si>
  <si>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</si>
  <si>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</si>
  <si>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</si>
  <si>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</si>
  <si>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</si>
  <si>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</si>
  <si>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</si>
  <si>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</si>
  <si>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</si>
  <si>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</si>
  <si>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</si>
  <si>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</si>
  <si>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</si>
  <si>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</si>
  <si>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</si>
  <si>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</si>
  <si>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</si>
  <si>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</si>
  <si>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</si>
  <si>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</si>
  <si>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</si>
  <si>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</si>
  <si>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</si>
  <si>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</si>
  <si>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</si>
  <si>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</si>
  <si>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</si>
  <si>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</si>
  <si>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</si>
  <si>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</si>
  <si>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</si>
  <si>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</si>
  <si>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</si>
  <si>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</si>
  <si>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</si>
  <si>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</si>
  <si>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</si>
  <si>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</si>
  <si>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</si>
  <si>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</si>
  <si>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</si>
  <si>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</si>
  <si>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</si>
  <si>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</si>
  <si>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</si>
  <si>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</si>
  <si>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</si>
  <si>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</si>
  <si>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</si>
  <si>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</si>
  <si>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</si>
  <si>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</si>
  <si>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</si>
  <si>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</si>
  <si>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</si>
  <si>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</si>
  <si>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</si>
  <si>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</si>
  <si>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</si>
  <si>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</si>
  <si>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</si>
  <si>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</si>
  <si>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</si>
  <si>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</si>
  <si>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</si>
  <si>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</si>
  <si>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</si>
  <si>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</si>
  <si>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</si>
  <si>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</si>
  <si>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</si>
  <si>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</si>
  <si>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</si>
  <si>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</si>
  <si>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</si>
  <si>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</si>
  <si>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</si>
  <si>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</si>
  <si>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</si>
  <si>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</si>
  <si>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</si>
  <si>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</si>
  <si>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</si>
  <si>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</si>
  <si>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</si>
  <si>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</si>
  <si>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</si>
  <si>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</si>
  <si>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</si>
  <si>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</si>
  <si>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</si>
  <si>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</si>
  <si>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</si>
  <si>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</si>
  <si>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</si>
  <si>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</si>
  <si>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</si>
  <si>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</si>
  <si>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</si>
  <si>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</si>
  <si>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</si>
  <si>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</si>
  <si>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</si>
  <si>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</si>
  <si>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</si>
  <si>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</si>
  <si>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</si>
  <si>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</si>
  <si>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</si>
  <si>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</si>
  <si>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</si>
  <si>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</si>
  <si>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</si>
  <si>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</si>
  <si>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</si>
  <si>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</si>
  <si>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</si>
  <si>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</si>
  <si>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</si>
  <si>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</si>
  <si>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</si>
  <si>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</si>
  <si>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</si>
  <si>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</si>
  <si>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</si>
  <si>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</si>
  <si>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</si>
  <si>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</si>
  <si>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</si>
  <si>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</si>
  <si>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</si>
  <si>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</si>
  <si>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</si>
  <si>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</si>
  <si>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</si>
  <si>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</si>
  <si>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</si>
  <si>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</si>
  <si>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</si>
  <si>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</si>
  <si>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</si>
  <si>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</si>
  <si>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</si>
  <si>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</si>
  <si>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</si>
  <si>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</si>
  <si>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</si>
  <si>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</si>
  <si>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</si>
  <si>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</si>
  <si>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</si>
  <si>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</si>
  <si>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</si>
  <si>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</si>
  <si>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</si>
  <si>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</si>
  <si>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</si>
  <si>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</si>
  <si>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</si>
  <si>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</si>
  <si>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</si>
  <si>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</si>
  <si>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</si>
  <si>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</si>
  <si>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</si>
  <si>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</si>
  <si>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</si>
  <si>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</si>
  <si>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</si>
  <si>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</si>
  <si>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</si>
  <si>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</si>
  <si>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</si>
  <si>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</si>
  <si>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</si>
  <si>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</si>
  <si>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</si>
  <si>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</si>
  <si>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</si>
  <si>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</si>
  <si>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</si>
  <si>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</si>
  <si>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</si>
  <si>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</si>
  <si>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</si>
  <si>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</si>
  <si>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</si>
  <si>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</si>
  <si>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</si>
  <si>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</si>
  <si>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</si>
  <si>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</si>
  <si>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</si>
  <si>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</si>
  <si>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</si>
  <si>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</si>
  <si>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</si>
  <si>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</si>
  <si>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</si>
  <si>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</si>
  <si>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</si>
  <si>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</si>
  <si>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</si>
  <si>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</si>
  <si>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</si>
  <si>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</si>
  <si>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</si>
  <si>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</si>
  <si>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</si>
  <si>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</si>
  <si>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</si>
  <si>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</si>
  <si>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</si>
  <si>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</si>
  <si>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</si>
  <si>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</si>
  <si>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</si>
  <si>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</si>
  <si>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</si>
  <si>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</si>
  <si>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</si>
  <si>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</si>
  <si>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</si>
  <si>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</si>
  <si>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</si>
  <si>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</si>
  <si>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</si>
  <si>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</si>
  <si>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</si>
  <si>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</si>
  <si>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</si>
  <si>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</si>
  <si>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</si>
  <si>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</si>
  <si>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</si>
  <si>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</si>
  <si>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</si>
  <si>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</si>
  <si>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</si>
  <si>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</si>
  <si>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</si>
  <si>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</si>
  <si>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</si>
  <si>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</si>
  <si>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</si>
  <si>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</si>
  <si>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</si>
  <si>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</si>
  <si>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</si>
  <si>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</si>
  <si>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</si>
  <si>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</si>
  <si>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</si>
  <si>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</si>
  <si>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</si>
  <si>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</si>
  <si>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</si>
  <si>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</si>
  <si>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</si>
  <si>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</si>
  <si>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</si>
  <si>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</si>
  <si>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</si>
  <si>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</si>
  <si>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</si>
  <si>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</si>
  <si>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</si>
  <si>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</si>
  <si>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</si>
  <si>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</si>
  <si>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</si>
  <si>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</si>
  <si>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</si>
  <si>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</si>
  <si>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</si>
  <si>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</si>
  <si>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</si>
  <si>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</si>
  <si>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</si>
  <si>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</si>
  <si>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</si>
  <si>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</si>
  <si>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</si>
  <si>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</si>
  <si>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</si>
  <si>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</si>
  <si>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</si>
  <si>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</si>
  <si>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</si>
  <si>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</si>
  <si>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</si>
  <si>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</si>
  <si>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</si>
  <si>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</si>
  <si>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</si>
  <si>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</si>
  <si>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</si>
  <si>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</si>
  <si>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</si>
  <si>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</si>
  <si>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</si>
  <si>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</si>
  <si>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</si>
  <si>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</si>
  <si>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</si>
  <si>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</si>
  <si>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</si>
  <si>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</si>
  <si>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</si>
  <si>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</si>
  <si>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</si>
  <si>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</si>
  <si>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</si>
  <si>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</si>
  <si>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</si>
  <si>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</si>
  <si>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</si>
  <si>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</si>
  <si>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</si>
  <si>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</si>
  <si>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</si>
  <si>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</si>
  <si>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</si>
  <si>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</si>
  <si>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</si>
  <si>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</si>
  <si>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</si>
  <si>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</si>
  <si>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</si>
  <si>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</si>
  <si>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</si>
  <si>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</si>
  <si>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</si>
  <si>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</si>
  <si>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</si>
  <si>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</si>
  <si>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</si>
  <si>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</si>
  <si>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</si>
  <si>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</si>
  <si>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</si>
  <si>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</si>
  <si>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</si>
  <si>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</si>
  <si>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</si>
  <si>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</si>
  <si>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</si>
  <si>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</si>
  <si>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</si>
  <si>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</si>
  <si>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</si>
  <si>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</si>
  <si>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</si>
  <si>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</si>
  <si>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</si>
  <si>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</si>
  <si>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</si>
  <si>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</si>
  <si>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</si>
  <si>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</si>
  <si>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</si>
  <si>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</si>
  <si>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</si>
  <si>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</si>
  <si>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</si>
  <si>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</si>
  <si>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</si>
  <si>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</si>
  <si>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</si>
  <si>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</si>
  <si>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</si>
  <si>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</si>
  <si>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</si>
  <si>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</si>
  <si>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</si>
  <si>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</si>
  <si>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</si>
  <si>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</si>
  <si>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</si>
  <si>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</si>
  <si>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</si>
  <si>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</si>
  <si>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</si>
  <si>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</si>
  <si>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</si>
  <si>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</si>
  <si>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</si>
  <si>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</si>
  <si>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</si>
  <si>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</si>
  <si>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</si>
  <si>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</si>
  <si>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</si>
  <si>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</si>
  <si>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</si>
  <si>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</si>
  <si>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</si>
  <si>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</si>
  <si>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</si>
  <si>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</si>
  <si>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</si>
  <si>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</si>
  <si>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</si>
  <si>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</si>
  <si>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</si>
  <si>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</si>
  <si>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</si>
  <si>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</si>
  <si>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</si>
  <si>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</si>
  <si>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</si>
  <si>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</si>
  <si>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</si>
  <si>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</si>
  <si>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</si>
  <si>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</si>
  <si>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</si>
  <si>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</si>
  <si>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</si>
  <si>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</si>
  <si>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</si>
  <si>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</si>
  <si>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</si>
  <si>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</si>
  <si>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</si>
  <si>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</si>
  <si>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</si>
  <si>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</si>
  <si>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</si>
  <si>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</si>
  <si>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</si>
  <si>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</si>
  <si>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</si>
  <si>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</si>
  <si>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</si>
  <si>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</si>
  <si>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</si>
  <si>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</si>
  <si>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</si>
  <si>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</si>
  <si>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</si>
  <si>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</si>
  <si>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</si>
  <si>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</si>
  <si>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</si>
  <si>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</si>
  <si>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</si>
  <si>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</si>
  <si>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</si>
  <si>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</si>
  <si>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</si>
  <si>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</si>
  <si>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</si>
  <si>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</si>
  <si>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</si>
  <si>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</si>
  <si>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</si>
  <si>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</si>
  <si>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</si>
  <si>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</si>
  <si>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</si>
  <si>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</si>
  <si>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</si>
  <si>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</si>
  <si>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</si>
  <si>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</si>
  <si>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</si>
  <si>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</si>
  <si>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</si>
  <si>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</si>
  <si>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</si>
  <si>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</si>
  <si>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</si>
  <si>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</si>
  <si>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</si>
  <si>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</si>
  <si>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</si>
  <si>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</si>
  <si>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</si>
  <si>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</si>
  <si>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</si>
  <si>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</si>
  <si>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</si>
  <si>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</si>
  <si>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</si>
  <si>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</si>
  <si>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</si>
  <si>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</si>
  <si>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</si>
  <si>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</si>
  <si>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</si>
  <si>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</si>
  <si>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</si>
  <si>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</si>
  <si>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</si>
  <si>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</si>
  <si>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</si>
  <si>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</si>
  <si>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</si>
  <si>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</si>
  <si>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</si>
  <si>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</si>
  <si>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</si>
  <si>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</si>
  <si>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</si>
  <si>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</si>
  <si>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</si>
  <si>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</si>
  <si>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</si>
  <si>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</si>
  <si>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</si>
  <si>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</si>
  <si>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</si>
  <si>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</si>
  <si>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</si>
  <si>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</si>
  <si>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</si>
  <si>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</si>
  <si>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</si>
  <si>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</si>
  <si>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</si>
  <si>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</si>
  <si>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</si>
  <si>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</si>
  <si>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</si>
  <si>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</si>
  <si>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</si>
  <si>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</si>
  <si>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</si>
  <si>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</si>
  <si>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</si>
  <si>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</si>
  <si>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</si>
  <si>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</si>
  <si>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</si>
  <si>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</si>
  <si>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</si>
  <si>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</si>
  <si>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</si>
  <si>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</si>
  <si>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</si>
  <si>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</si>
  <si>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</si>
  <si>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</si>
  <si>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</si>
  <si>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</si>
  <si>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</si>
  <si>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</si>
  <si>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</si>
  <si>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</si>
  <si>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</si>
  <si>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</si>
  <si>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</si>
  <si>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</si>
  <si>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</si>
  <si>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</si>
  <si>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</si>
  <si>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</si>
  <si>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</si>
  <si>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</si>
  <si>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</si>
  <si>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</si>
  <si>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</si>
  <si>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</si>
  <si>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</si>
  <si>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</si>
  <si>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</si>
  <si>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</si>
  <si>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</si>
  <si>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</si>
  <si>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</si>
  <si>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</si>
  <si>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</si>
  <si>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</si>
  <si>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</si>
  <si>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</si>
  <si>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</si>
  <si>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</si>
  <si>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</si>
  <si>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</si>
  <si>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</si>
  <si>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</si>
  <si>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</si>
  <si>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</si>
  <si>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</si>
  <si>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</si>
  <si>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</si>
  <si>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</si>
  <si>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</si>
  <si>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</si>
  <si>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</si>
  <si>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</si>
  <si>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</si>
  <si>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</si>
  <si>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</si>
  <si>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</si>
  <si>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</si>
  <si>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</si>
  <si>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</si>
  <si>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</si>
  <si>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</si>
  <si>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</si>
  <si>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</si>
  <si>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</si>
  <si>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</si>
  <si>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</si>
  <si>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</si>
  <si>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</si>
  <si>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</si>
  <si>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</si>
  <si>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</si>
  <si>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</si>
  <si>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</si>
  <si>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</si>
  <si>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</si>
  <si>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</si>
  <si>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</si>
  <si>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</si>
  <si>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</si>
  <si>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</si>
  <si>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</si>
  <si>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</si>
  <si>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</si>
  <si>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</si>
  <si>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</si>
  <si>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</si>
  <si>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</si>
  <si>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</si>
  <si>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</si>
  <si>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</si>
  <si>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</si>
  <si>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</si>
  <si>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</si>
  <si>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</si>
  <si>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</si>
  <si>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</si>
  <si>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</si>
  <si>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</si>
  <si>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</si>
  <si>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</si>
  <si>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</si>
  <si>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</si>
  <si>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</si>
  <si>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</si>
  <si>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</si>
  <si>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</si>
  <si>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</si>
  <si>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</si>
  <si>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</si>
  <si>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</si>
  <si>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</si>
  <si>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</si>
  <si>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</si>
  <si>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</si>
  <si>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</si>
  <si>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</si>
  <si>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</si>
  <si>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</si>
  <si>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</si>
  <si>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</si>
  <si>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</si>
  <si>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</si>
  <si>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</si>
  <si>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</si>
  <si>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</si>
  <si>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</si>
  <si>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</si>
  <si>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</si>
  <si>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</si>
  <si>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</si>
  <si>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</si>
  <si>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</si>
  <si>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</si>
  <si>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</si>
  <si>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</si>
  <si>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</si>
  <si>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</si>
  <si>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</si>
  <si>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</si>
  <si>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</si>
  <si>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</si>
  <si>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</si>
  <si>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</si>
  <si>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</si>
  <si>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</si>
  <si>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</si>
  <si>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</si>
  <si>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</si>
  <si>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</si>
  <si>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</si>
  <si>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</si>
  <si>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</si>
  <si>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</si>
  <si>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</si>
  <si>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</si>
  <si>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</si>
  <si>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</si>
  <si>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</si>
  <si>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</si>
  <si>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</si>
  <si>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</si>
  <si>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</si>
  <si>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</si>
  <si>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</si>
  <si>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</si>
  <si>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</si>
  <si>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</si>
  <si>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</si>
  <si>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</si>
  <si>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</si>
  <si>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</si>
  <si>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</si>
  <si>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</si>
  <si>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</si>
  <si>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</si>
  <si>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</si>
  <si>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</si>
  <si>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</si>
  <si>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</si>
  <si>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</si>
  <si>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</si>
  <si>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</si>
  <si>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</si>
  <si>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</si>
  <si>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</si>
  <si>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</si>
  <si>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</si>
  <si>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</si>
  <si>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</si>
  <si>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</si>
  <si>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</si>
  <si>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</si>
  <si>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</si>
  <si>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</si>
  <si>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</si>
  <si>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</si>
  <si>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</si>
  <si>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</si>
  <si>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</si>
  <si>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</si>
  <si>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</si>
  <si>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</si>
  <si>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</si>
  <si>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</si>
  <si>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</si>
  <si>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</si>
  <si>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</si>
  <si>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</si>
  <si>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</si>
  <si>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</si>
  <si>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</si>
  <si>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</si>
  <si>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</si>
  <si>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</si>
  <si>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</si>
  <si>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</si>
  <si>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</si>
  <si>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</si>
  <si>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</si>
  <si>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</si>
  <si>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</si>
  <si>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</si>
  <si>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</si>
  <si>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</si>
  <si>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</si>
  <si>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</si>
  <si>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</si>
  <si>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</si>
  <si>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</si>
  <si>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</si>
  <si>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</si>
  <si>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</si>
  <si>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</si>
  <si>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</si>
  <si>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</si>
  <si>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</si>
  <si>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</si>
  <si>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</si>
  <si>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</si>
  <si>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</si>
  <si>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</si>
  <si>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</si>
  <si>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</si>
  <si>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</si>
  <si>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</si>
  <si>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</si>
  <si>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</si>
  <si>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</si>
  <si>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</si>
  <si>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</si>
  <si>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</si>
  <si>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</si>
  <si>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</si>
  <si>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</si>
  <si>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</si>
  <si>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</si>
  <si>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</si>
  <si>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</si>
  <si>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</si>
  <si>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</si>
  <si>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</si>
  <si>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</si>
  <si>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</si>
  <si>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</si>
  <si>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</si>
  <si>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</si>
  <si>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</si>
  <si>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</si>
  <si>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</si>
  <si>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</si>
  <si>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</si>
  <si>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</si>
  <si>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</si>
  <si>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</si>
  <si>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</si>
  <si>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</si>
  <si>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</si>
  <si>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</si>
  <si>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</si>
  <si>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</si>
  <si>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</si>
  <si>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</si>
  <si>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</si>
  <si>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</si>
  <si>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</si>
  <si>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</si>
  <si>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</si>
  <si>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</si>
  <si>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</si>
  <si>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</si>
  <si>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</si>
  <si>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</si>
  <si>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</si>
  <si>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</si>
  <si>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</si>
  <si>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</si>
  <si>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</si>
  <si>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</si>
  <si>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</si>
  <si>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</si>
  <si>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</si>
  <si>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</si>
  <si>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</si>
  <si>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</si>
  <si>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</si>
  <si>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</si>
  <si>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</si>
  <si>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</si>
  <si>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</si>
  <si>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</si>
  <si>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</si>
  <si>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</si>
  <si>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</si>
  <si>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</si>
  <si>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</si>
  <si>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</si>
  <si>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</si>
  <si>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</si>
  <si>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</si>
  <si>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</si>
  <si>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</si>
  <si>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</si>
  <si>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</si>
  <si>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</si>
  <si>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</si>
  <si>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</si>
  <si>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</si>
  <si>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</si>
  <si>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</si>
  <si>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</si>
  <si>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</si>
  <si>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</si>
  <si>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</si>
  <si>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</si>
  <si>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</si>
  <si>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</si>
  <si>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</si>
  <si>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</si>
  <si>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</si>
  <si>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</si>
  <si>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</si>
  <si>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</si>
  <si>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</si>
  <si>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</si>
  <si>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</si>
  <si>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</si>
  <si>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</si>
  <si>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</si>
  <si>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</si>
  <si>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</si>
  <si>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</si>
  <si>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</si>
  <si>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</si>
  <si>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</si>
  <si>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</si>
  <si>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</si>
  <si>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</si>
  <si>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</si>
  <si>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</si>
  <si>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</si>
  <si>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</si>
  <si>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</si>
  <si>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</si>
  <si>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</si>
  <si>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</si>
  <si>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</si>
  <si>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</si>
  <si>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</si>
  <si>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</si>
  <si>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</si>
  <si>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</si>
  <si>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</si>
  <si>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</si>
  <si>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</si>
  <si>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</si>
  <si>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</si>
  <si>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</si>
  <si>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</si>
  <si>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</si>
  <si>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</si>
  <si>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</si>
  <si>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</si>
  <si>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</si>
  <si>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</si>
  <si>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</si>
  <si>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</si>
  <si>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</si>
  <si>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</si>
  <si>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</si>
  <si>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</si>
  <si>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</si>
  <si>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</si>
  <si>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</si>
  <si>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</si>
  <si>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</si>
  <si>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</si>
  <si>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</si>
  <si>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</si>
  <si>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</si>
  <si>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</si>
  <si>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</si>
  <si>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</si>
  <si>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</si>
  <si>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</si>
  <si>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</si>
  <si>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</si>
  <si>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</si>
  <si>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</si>
  <si>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</si>
  <si>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</si>
  <si>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</si>
  <si>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</si>
  <si>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</si>
  <si>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</si>
  <si>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</si>
  <si>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</si>
  <si>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</si>
  <si>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</si>
  <si>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</si>
  <si>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</si>
  <si>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</si>
  <si>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</si>
  <si>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</si>
  <si>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</si>
  <si>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</si>
  <si>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</si>
  <si>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</si>
  <si>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</si>
  <si>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</si>
  <si>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</si>
  <si>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</si>
  <si>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</si>
  <si>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</si>
  <si>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</si>
  <si>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</si>
  <si>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</si>
  <si>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</si>
  <si>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</si>
  <si>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</si>
  <si>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</si>
  <si>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</si>
  <si>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</si>
  <si>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</si>
  <si>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</si>
  <si>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</si>
  <si>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</si>
  <si>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</si>
  <si>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</si>
  <si>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</si>
  <si>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</si>
  <si>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</si>
  <si>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</si>
  <si>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</si>
  <si>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</si>
  <si>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</si>
  <si>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</si>
  <si>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</si>
  <si>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</si>
  <si>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</si>
  <si>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</si>
  <si>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</si>
  <si>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</si>
  <si>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</si>
  <si>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</si>
  <si>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</si>
  <si>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</si>
  <si>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</si>
  <si>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</si>
  <si>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</si>
  <si>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</si>
  <si>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</si>
  <si>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</si>
  <si>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</si>
  <si>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</si>
  <si>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</si>
  <si>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</si>
  <si>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</si>
  <si>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</si>
  <si>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</si>
  <si>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</si>
  <si>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</si>
  <si>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</si>
  <si>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</si>
  <si>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</si>
  <si>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</si>
  <si>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</si>
  <si>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</si>
  <si>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</si>
  <si>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</si>
  <si>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</si>
  <si>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</si>
  <si>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</si>
  <si>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</si>
  <si>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</si>
  <si>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</si>
  <si>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</si>
  <si>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</si>
  <si>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</si>
  <si>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</si>
  <si>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</si>
  <si>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</si>
  <si>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</si>
  <si>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</si>
  <si>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</si>
  <si>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</si>
  <si>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</si>
  <si>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</si>
  <si>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</si>
  <si>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</si>
  <si>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</si>
  <si>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</si>
  <si>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</si>
  <si>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</si>
  <si>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</si>
  <si>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</si>
  <si>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</si>
  <si>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</si>
  <si>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</si>
  <si>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</si>
  <si>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</si>
  <si>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</si>
  <si>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</si>
  <si>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</si>
  <si>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</si>
  <si>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</si>
  <si>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</si>
  <si>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</si>
  <si>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</si>
  <si>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</si>
  <si>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</si>
  <si>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</si>
  <si>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</si>
  <si>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</si>
  <si>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</si>
  <si>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</si>
  <si>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</si>
  <si>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</si>
  <si>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</si>
  <si>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</si>
  <si>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</si>
  <si>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</si>
  <si>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</si>
  <si>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</si>
  <si>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</si>
  <si>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</si>
  <si>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</si>
  <si>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</si>
  <si>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</si>
  <si>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</si>
  <si>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</si>
  <si>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</si>
  <si>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</si>
  <si>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</si>
  <si>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</si>
  <si>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</si>
  <si>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</si>
  <si>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</si>
  <si>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</si>
  <si>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</si>
  <si>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</si>
  <si>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</si>
  <si>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</si>
  <si>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</si>
  <si>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</si>
  <si>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</si>
  <si>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</si>
  <si>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</si>
  <si>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</si>
  <si>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</si>
  <si>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</si>
  <si>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</si>
  <si>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</si>
  <si>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</si>
  <si>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</si>
  <si>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</si>
  <si>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</si>
  <si>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</si>
  <si>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</si>
  <si>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</si>
  <si>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</si>
  <si>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</si>
  <si>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</si>
  <si>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</si>
  <si>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</si>
  <si>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</si>
  <si>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</si>
  <si>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</si>
  <si>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</si>
  <si>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</si>
  <si>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</si>
  <si>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</si>
  <si>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</si>
  <si>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</si>
  <si>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</si>
  <si>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</si>
  <si>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</si>
  <si>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</si>
  <si>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</si>
  <si>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</si>
  <si>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</si>
  <si>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</si>
  <si>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</si>
  <si>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</si>
  <si>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</si>
  <si>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</si>
  <si>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</si>
  <si>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</si>
  <si>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</si>
  <si>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</si>
  <si>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</si>
  <si>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</si>
  <si>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</si>
  <si>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</si>
  <si>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</si>
  <si>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</si>
  <si>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</si>
  <si>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</si>
  <si>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</si>
  <si>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</si>
  <si>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</si>
  <si>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</si>
  <si>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</si>
  <si>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</si>
  <si>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</si>
  <si>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</si>
  <si>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</si>
  <si>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</si>
  <si>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</si>
  <si>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</si>
  <si>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</si>
  <si>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</si>
  <si>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</si>
  <si>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</si>
  <si>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</si>
  <si>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</si>
  <si>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</si>
  <si>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</si>
  <si>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</si>
  <si>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</si>
  <si>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</si>
  <si>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</si>
  <si>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</si>
  <si>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</si>
  <si>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</si>
  <si>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</si>
  <si>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</si>
  <si>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</si>
  <si>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</si>
  <si>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</si>
  <si>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</si>
  <si>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</si>
  <si>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</si>
  <si>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</si>
  <si>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</si>
  <si>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</si>
  <si>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</si>
  <si>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</si>
  <si>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</si>
  <si>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</si>
  <si>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</si>
  <si>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</si>
  <si>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</si>
  <si>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</si>
  <si>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</si>
  <si>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</si>
  <si>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</si>
  <si>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</si>
  <si>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</si>
  <si>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</si>
  <si>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</si>
  <si>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</si>
  <si>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</si>
  <si>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</si>
  <si>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</si>
  <si>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</si>
  <si>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</si>
  <si>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</si>
  <si>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</si>
  <si>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</si>
  <si>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</si>
  <si>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</si>
  <si>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</si>
  <si>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</si>
  <si>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</si>
  <si>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</si>
  <si>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</si>
  <si>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</si>
  <si>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</si>
  <si>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</si>
  <si>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</si>
  <si>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</si>
  <si>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</si>
  <si>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</si>
  <si>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</si>
  <si>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</si>
  <si>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</si>
  <si>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</si>
  <si>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</si>
  <si>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</si>
  <si>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</si>
  <si>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</si>
  <si>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</si>
  <si>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</si>
  <si>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</si>
  <si>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</si>
  <si>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</si>
  <si>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</si>
  <si>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</si>
  <si>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</si>
  <si>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</si>
  <si>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</si>
  <si>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</si>
  <si>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</si>
  <si>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</si>
  <si>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</si>
  <si>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</si>
  <si>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</si>
  <si>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</si>
  <si>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</si>
  <si>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</si>
  <si>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</si>
  <si>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</si>
  <si>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</si>
  <si>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</si>
  <si>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</si>
  <si>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</si>
  <si>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</si>
  <si>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</si>
  <si>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</si>
  <si>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</si>
  <si>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</si>
  <si>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</si>
  <si>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</si>
  <si>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</si>
  <si>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</si>
  <si>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</si>
  <si>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</si>
  <si>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</si>
  <si>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</si>
  <si>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</si>
  <si>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</si>
  <si>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</si>
  <si>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</si>
  <si>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</si>
  <si>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</si>
  <si>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</si>
  <si>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</si>
  <si>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</si>
  <si>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</si>
  <si>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</si>
  <si>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</si>
  <si>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</si>
  <si>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</si>
  <si>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</si>
  <si>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</si>
  <si>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</si>
  <si>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</si>
  <si>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</si>
  <si>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</si>
  <si>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</si>
  <si>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</si>
  <si>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</si>
  <si>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</si>
  <si>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</si>
  <si>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</si>
  <si>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</si>
  <si>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</si>
  <si>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</si>
  <si>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</si>
  <si>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</si>
  <si>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</si>
  <si>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</si>
  <si>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</si>
  <si>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</si>
  <si>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</si>
  <si>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</si>
  <si>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</si>
  <si>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</si>
  <si>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</si>
  <si>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</si>
  <si>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</si>
  <si>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</si>
  <si>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</si>
  <si>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</si>
  <si>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</si>
  <si>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</si>
  <si>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</si>
  <si>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</si>
  <si>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</si>
  <si>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</si>
  <si>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</si>
  <si>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</si>
  <si>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</si>
  <si>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</si>
  <si>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</si>
  <si>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</si>
  <si>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</si>
  <si>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</si>
  <si>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</si>
  <si>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</si>
  <si>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</si>
  <si>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</si>
  <si>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</si>
  <si>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</si>
  <si>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</si>
  <si>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</si>
  <si>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</si>
  <si>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</si>
  <si>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</si>
  <si>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</si>
  <si>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</si>
  <si>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</si>
  <si>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</si>
  <si>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</si>
  <si>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</si>
  <si>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</si>
  <si>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</si>
  <si>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</si>
  <si>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</si>
  <si>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</si>
  <si>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</si>
  <si>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</si>
  <si>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</si>
  <si>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</si>
  <si>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</si>
  <si>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</si>
  <si>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</si>
  <si>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</si>
  <si>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</si>
  <si>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</si>
  <si>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</si>
  <si>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</si>
  <si>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</si>
  <si>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</si>
  <si>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</si>
  <si>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</si>
  <si>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</si>
  <si>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</si>
  <si>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</si>
  <si>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</si>
  <si>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</si>
  <si>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</si>
  <si>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</si>
  <si>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</si>
  <si>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</si>
  <si>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</si>
  <si>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</si>
  <si>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</si>
  <si>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</si>
  <si>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</si>
  <si>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</si>
  <si>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</si>
  <si>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</si>
  <si>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</si>
  <si>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</si>
  <si>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</si>
  <si>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</si>
  <si>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</si>
  <si>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</si>
  <si>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</si>
  <si>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</si>
  <si>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</si>
  <si>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</si>
  <si>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</si>
  <si>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</si>
  <si>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</si>
  <si>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</si>
  <si>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</si>
  <si>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</si>
  <si>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</si>
  <si>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</si>
  <si>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</si>
  <si>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</si>
  <si>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</si>
  <si>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</si>
  <si>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</si>
  <si>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</si>
  <si>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</si>
  <si>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</si>
  <si>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</si>
  <si>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</si>
  <si>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</si>
  <si>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</si>
  <si>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</si>
  <si>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</si>
  <si>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</si>
  <si>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</si>
  <si>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</si>
  <si>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</si>
  <si>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</si>
  <si>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</si>
  <si>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</si>
  <si>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</si>
  <si>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</si>
  <si>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</si>
  <si>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</si>
  <si>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</si>
  <si>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</si>
  <si>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</si>
  <si>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</si>
  <si>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</si>
  <si>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</si>
  <si>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</si>
  <si>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</si>
  <si>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</si>
  <si>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</si>
  <si>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</si>
  <si>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</si>
  <si>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</si>
  <si>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</si>
  <si>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</si>
  <si>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</si>
  <si>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</si>
  <si>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</si>
  <si>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</si>
  <si>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</si>
  <si>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</si>
  <si>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</si>
  <si>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</si>
  <si>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</si>
  <si>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</si>
  <si>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</si>
  <si>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</si>
  <si>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</si>
  <si>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</si>
  <si>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</si>
  <si>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</si>
  <si>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</si>
  <si>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</si>
  <si>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</si>
  <si>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</si>
  <si>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</si>
  <si>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</si>
  <si>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</si>
  <si>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</si>
  <si>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</si>
  <si>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</si>
  <si>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</si>
  <si>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</si>
  <si>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</si>
  <si>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</si>
  <si>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</si>
  <si>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</si>
  <si>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</si>
  <si>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</si>
  <si>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</si>
  <si>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</si>
  <si>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</si>
  <si>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</si>
  <si>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</si>
  <si>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</si>
  <si>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</si>
  <si>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</si>
  <si>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</si>
  <si>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</si>
  <si>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</si>
  <si>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</si>
  <si>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</si>
  <si>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</si>
  <si>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</si>
  <si>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</si>
  <si>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</si>
  <si>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</si>
  <si>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</si>
  <si>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</si>
  <si>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</si>
  <si>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</si>
  <si>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</si>
  <si>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</si>
  <si>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</si>
  <si>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</si>
  <si>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</si>
  <si>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</si>
  <si>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</si>
  <si>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</si>
  <si>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</si>
  <si>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</si>
  <si>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</si>
  <si>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</si>
  <si>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</si>
  <si>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</si>
  <si>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</si>
  <si>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</si>
  <si>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</si>
  <si>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</si>
  <si>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</si>
  <si>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</si>
  <si>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</si>
  <si>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</si>
  <si>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</si>
  <si>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</si>
  <si>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</si>
  <si>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</si>
  <si>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</si>
  <si>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</si>
  <si>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</si>
  <si>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</si>
  <si>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</si>
  <si>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</si>
  <si>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</si>
  <si>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</si>
  <si>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</si>
  <si>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</si>
  <si>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</si>
  <si>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</si>
  <si>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</si>
  <si>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</si>
  <si>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</si>
  <si>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</si>
  <si>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</si>
  <si>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</si>
  <si>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</si>
  <si>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</si>
  <si>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</si>
  <si>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</si>
  <si>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</si>
  <si>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</si>
  <si>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</si>
  <si>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</si>
  <si>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</si>
  <si>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</si>
  <si>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</si>
  <si>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</si>
  <si>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</si>
  <si>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</si>
  <si>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</si>
  <si>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</si>
  <si>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</si>
  <si>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</si>
  <si>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</si>
  <si>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</si>
  <si>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</si>
  <si>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</si>
  <si>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</si>
  <si>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</si>
  <si>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</si>
  <si>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</si>
  <si>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</si>
  <si>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</si>
  <si>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</si>
  <si>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</si>
  <si>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</si>
  <si>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</si>
  <si>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</si>
  <si>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</si>
  <si>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</si>
  <si>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</si>
  <si>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</si>
  <si>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</si>
  <si>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</si>
  <si>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</si>
  <si>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</si>
  <si>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</si>
  <si>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</si>
  <si>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</si>
  <si>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</si>
  <si>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</si>
  <si>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</si>
  <si>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</si>
  <si>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</si>
  <si>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</si>
  <si>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</si>
  <si>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</si>
  <si>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</si>
  <si>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</si>
  <si>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</si>
  <si>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</si>
  <si>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</si>
  <si>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</si>
  <si>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</si>
  <si>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</si>
  <si>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</si>
  <si>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</si>
  <si>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</si>
  <si>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</si>
  <si>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</si>
  <si>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</si>
  <si>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</si>
  <si>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</si>
  <si>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</si>
  <si>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</si>
  <si>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</si>
  <si>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</si>
  <si>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</si>
  <si>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</si>
  <si>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</si>
  <si>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</si>
  <si>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</si>
  <si>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</si>
  <si>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</si>
  <si>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</si>
  <si>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</si>
  <si>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</si>
  <si>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</si>
  <si>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</si>
  <si>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</si>
  <si>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</si>
  <si>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</si>
  <si>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</si>
  <si>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</si>
  <si>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</si>
  <si>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</si>
  <si>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</si>
  <si>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</si>
  <si>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</si>
  <si>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</si>
  <si>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</si>
  <si>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</si>
  <si>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</si>
  <si>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</si>
  <si>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</si>
  <si>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</si>
  <si>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</si>
  <si>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</si>
  <si>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</si>
  <si>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</si>
  <si>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</si>
  <si>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</si>
  <si>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</si>
  <si>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</si>
  <si>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</si>
  <si>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</si>
  <si>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</si>
  <si>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</si>
  <si>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</si>
  <si>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</si>
  <si>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</si>
  <si>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</si>
  <si>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</si>
  <si>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</si>
  <si>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</si>
  <si>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</si>
  <si>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</si>
  <si>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</si>
  <si>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</si>
  <si>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</si>
  <si>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</si>
  <si>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</si>
  <si>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</si>
  <si>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</si>
  <si>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</si>
  <si>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</si>
  <si>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</si>
  <si>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</si>
  <si>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</si>
  <si>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</si>
  <si>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</si>
  <si>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</si>
  <si>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</si>
  <si>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</si>
  <si>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</si>
  <si>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</si>
  <si>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</si>
  <si>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</si>
  <si>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</si>
  <si>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</si>
  <si>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</si>
  <si>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</si>
  <si>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</si>
  <si>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</si>
  <si>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</si>
  <si>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</si>
  <si>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</si>
  <si>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</si>
  <si>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</si>
  <si>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</si>
  <si>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</si>
  <si>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</si>
  <si>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</si>
  <si>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</si>
  <si>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</si>
  <si>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</si>
  <si>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</si>
  <si>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</si>
  <si>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</si>
  <si>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</si>
  <si>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</si>
  <si>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</si>
  <si>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</si>
  <si>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</si>
  <si>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</si>
  <si>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</si>
  <si>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</si>
  <si>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</si>
  <si>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</si>
  <si>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</si>
  <si>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</si>
  <si>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</si>
  <si>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</si>
  <si>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</si>
  <si>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</si>
  <si>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</si>
  <si>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</si>
  <si>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</si>
  <si>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</si>
  <si>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</si>
  <si>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</si>
  <si>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</si>
  <si>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</si>
  <si>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</si>
  <si>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</si>
  <si>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</si>
  <si>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</si>
  <si>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</si>
  <si>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</si>
  <si>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</si>
  <si>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</si>
  <si>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</si>
  <si>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</si>
  <si>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</si>
  <si>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</si>
  <si>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</si>
  <si>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</si>
  <si>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</si>
  <si>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</si>
  <si>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</si>
  <si>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</si>
  <si>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</si>
  <si>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</si>
  <si>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</si>
  <si>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</si>
  <si>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</si>
  <si>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</si>
  <si>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</si>
  <si>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</si>
  <si>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</si>
  <si>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</si>
  <si>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</si>
  <si>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</si>
  <si>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</si>
  <si>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</si>
  <si>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</si>
  <si>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</si>
  <si>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</si>
  <si>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</si>
  <si>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</si>
  <si>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</si>
  <si>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</si>
  <si>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</si>
  <si>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</si>
  <si>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</si>
  <si>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</si>
  <si>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</si>
  <si>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</si>
  <si>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</si>
  <si>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</si>
  <si>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</si>
  <si>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</si>
  <si>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</si>
  <si>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</si>
  <si>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</si>
  <si>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</si>
  <si>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</si>
  <si>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</si>
  <si>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</si>
  <si>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</si>
  <si>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</si>
  <si>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</si>
  <si>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</si>
  <si>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</si>
  <si>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</si>
  <si>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</si>
  <si>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</si>
  <si>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</si>
  <si>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</si>
  <si>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</si>
  <si>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</si>
  <si>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</si>
  <si>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</si>
  <si>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</si>
  <si>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</si>
  <si>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</si>
  <si>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</si>
  <si>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</si>
  <si>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</si>
  <si>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</si>
  <si>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</si>
  <si>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</si>
  <si>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</si>
  <si>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</si>
  <si>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</si>
  <si>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</si>
  <si>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</si>
  <si>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</si>
  <si>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</si>
  <si>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</si>
  <si>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</si>
  <si>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</si>
  <si>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</si>
  <si>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</si>
  <si>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</si>
  <si>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</si>
  <si>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</si>
  <si>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</si>
  <si>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</si>
  <si>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</si>
  <si>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</si>
  <si>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</si>
  <si>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</si>
  <si>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</si>
  <si>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</si>
  <si>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</si>
  <si>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</si>
  <si>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</si>
  <si>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</si>
  <si>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</si>
  <si>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</si>
  <si>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</si>
  <si>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</si>
  <si>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</si>
  <si>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</si>
  <si>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</si>
  <si>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</si>
  <si>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</si>
  <si>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</si>
  <si>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</si>
  <si>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</si>
  <si>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</si>
  <si>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</si>
  <si>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</si>
  <si>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</si>
  <si>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</si>
  <si>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</si>
  <si>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</si>
  <si>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</si>
  <si>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</si>
  <si>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</si>
  <si>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</si>
  <si>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</si>
  <si>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</si>
  <si>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</si>
  <si>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</si>
  <si>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</si>
  <si>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</si>
  <si>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</si>
  <si>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</si>
  <si>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</si>
  <si>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</si>
  <si>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</si>
  <si>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</si>
  <si>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</si>
  <si>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</si>
  <si>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</si>
  <si>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</si>
  <si>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</si>
  <si>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</si>
  <si>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</si>
  <si>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</si>
  <si>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</si>
  <si>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</si>
  <si>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</si>
  <si>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</si>
  <si>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</si>
  <si>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</si>
  <si>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</si>
  <si>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</si>
  <si>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</si>
  <si>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</si>
  <si>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</si>
  <si>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</si>
  <si>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</si>
  <si>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</si>
  <si>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</si>
  <si>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</si>
  <si>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</si>
  <si>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</si>
  <si>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</si>
  <si>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</si>
  <si>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</si>
  <si>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</si>
  <si>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</si>
  <si>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</si>
  <si>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</si>
  <si>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</si>
  <si>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</si>
  <si>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</si>
  <si>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</si>
  <si>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</si>
  <si>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</si>
  <si>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</si>
  <si>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</si>
  <si>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</si>
  <si>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</si>
  <si>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</si>
  <si>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</si>
  <si>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</si>
  <si>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</si>
  <si>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</si>
  <si>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</si>
  <si>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</si>
  <si>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</si>
  <si>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</si>
  <si>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</si>
  <si>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</si>
  <si>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</si>
  <si>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</si>
  <si>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</si>
  <si>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</si>
  <si>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</si>
  <si>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</si>
  <si>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</si>
  <si>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</si>
  <si>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</si>
  <si>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</si>
  <si>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</si>
  <si>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</si>
  <si>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</si>
  <si>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</si>
  <si>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</si>
  <si>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</si>
  <si>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</si>
  <si>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</si>
  <si>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</si>
  <si>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</si>
  <si>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</si>
  <si>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</si>
  <si>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</si>
  <si>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</si>
  <si>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</si>
  <si>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</si>
  <si>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</si>
  <si>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</si>
  <si>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</si>
  <si>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</si>
  <si>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</si>
  <si>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</si>
  <si>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</si>
  <si>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</si>
  <si>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</si>
  <si>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</si>
  <si>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</si>
  <si>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</si>
  <si>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</si>
  <si>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</si>
  <si>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</si>
  <si>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</si>
  <si>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</si>
  <si>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</si>
  <si>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</si>
  <si>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</si>
  <si>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</si>
  <si>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</si>
  <si>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</si>
  <si>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</si>
  <si>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</si>
  <si>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</si>
  <si>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</si>
  <si>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</si>
  <si>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</si>
  <si>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</si>
  <si>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</si>
  <si>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</si>
  <si>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</si>
  <si>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</si>
  <si>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</si>
  <si>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</si>
  <si>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</si>
  <si>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</si>
  <si>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</si>
  <si>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</si>
  <si>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</si>
  <si>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</si>
  <si>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</si>
  <si>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</si>
  <si>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</si>
  <si>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</si>
  <si>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</si>
  <si>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</si>
  <si>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</si>
  <si>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</si>
  <si>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</si>
  <si>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</si>
  <si>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</si>
  <si>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</si>
  <si>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</si>
  <si>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</si>
  <si>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</si>
  <si>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</si>
  <si>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</si>
  <si>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</si>
  <si>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</si>
  <si>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</si>
  <si>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</si>
  <si>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</si>
  <si>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</si>
  <si>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</si>
  <si>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</si>
  <si>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</si>
  <si>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</si>
  <si>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</si>
  <si>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</si>
  <si>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</si>
  <si>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</si>
  <si>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</si>
  <si>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</si>
  <si>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</si>
  <si>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</si>
  <si>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</si>
  <si>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</si>
  <si>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</si>
  <si>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</si>
  <si>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</si>
  <si>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</si>
  <si>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</si>
  <si>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</si>
  <si>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</si>
  <si>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</si>
  <si>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</si>
  <si>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</si>
  <si>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</si>
  <si>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</si>
  <si>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</si>
  <si>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</si>
  <si>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</si>
  <si>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</si>
  <si>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</si>
  <si>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</si>
  <si>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</si>
  <si>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</si>
  <si>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</si>
  <si>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</si>
  <si>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</si>
  <si>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</si>
  <si>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</si>
  <si>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</si>
  <si>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</si>
  <si>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</si>
  <si>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</si>
  <si>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</si>
  <si>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</si>
  <si>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</si>
  <si>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</si>
  <si>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</si>
  <si>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</si>
  <si>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</si>
  <si>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</si>
  <si>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</si>
  <si>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</si>
  <si>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</si>
  <si>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</si>
  <si>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</si>
  <si>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</si>
  <si>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</si>
  <si>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</si>
  <si>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</si>
  <si>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</si>
  <si>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</si>
  <si>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</si>
  <si>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</si>
  <si>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</si>
  <si>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</si>
  <si>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</si>
  <si>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</si>
  <si>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</si>
  <si>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</si>
  <si>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</si>
  <si>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</si>
  <si>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</si>
  <si>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</si>
  <si>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</si>
  <si>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</si>
  <si>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</si>
  <si>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</si>
  <si>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</si>
  <si>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</si>
  <si>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</si>
  <si>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</si>
  <si>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</si>
  <si>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</si>
  <si>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</si>
  <si>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</si>
  <si>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</si>
  <si>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</si>
  <si>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</si>
  <si>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</si>
  <si>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</si>
  <si>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</si>
  <si>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</si>
  <si>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</si>
  <si>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</si>
  <si>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</si>
  <si>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</si>
  <si>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</si>
  <si>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</si>
  <si>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</si>
  <si>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</si>
  <si>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</si>
  <si>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</si>
  <si>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</si>
  <si>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</si>
  <si>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</si>
  <si>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</si>
  <si>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</si>
  <si>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</si>
  <si>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</si>
  <si>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</si>
  <si>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</si>
  <si>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</si>
  <si>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</si>
  <si>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</si>
  <si>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</si>
  <si>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</si>
  <si>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</si>
  <si>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</si>
  <si>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</si>
  <si>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</si>
  <si>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</si>
  <si>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</si>
  <si>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</si>
  <si>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</si>
  <si>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</si>
  <si>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</si>
  <si>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</si>
  <si>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</si>
  <si>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</si>
  <si>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</si>
  <si>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</si>
  <si>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</si>
  <si>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</si>
  <si>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</si>
  <si>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</si>
  <si>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</si>
  <si>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</si>
  <si>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</si>
  <si>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</si>
  <si>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</si>
  <si>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</si>
  <si>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</si>
  <si>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</si>
  <si>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</si>
  <si>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</si>
  <si>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</si>
  <si>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</si>
  <si>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</si>
  <si>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</si>
  <si>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</si>
  <si>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</si>
  <si>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</si>
  <si>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</si>
  <si>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</si>
  <si>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</si>
  <si>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</si>
  <si>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</si>
  <si>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</si>
  <si>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</si>
  <si>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</si>
  <si>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</si>
  <si>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</si>
  <si>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</si>
  <si>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</si>
  <si>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</si>
  <si>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</si>
  <si>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</si>
  <si>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</si>
  <si>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</si>
  <si>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</si>
  <si>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</si>
  <si>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</si>
  <si>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</si>
  <si>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</si>
  <si>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</si>
  <si>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</si>
  <si>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</si>
  <si>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</si>
  <si>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</si>
  <si>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</si>
  <si>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</si>
  <si>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</si>
  <si>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</si>
  <si>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</si>
  <si>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</si>
  <si>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</si>
  <si>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</si>
  <si>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</si>
  <si>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</si>
  <si>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</si>
  <si>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</si>
  <si>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</si>
  <si>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</si>
  <si>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</si>
  <si>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</si>
  <si>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</si>
  <si>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</si>
  <si>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</si>
  <si>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</si>
  <si>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</si>
  <si>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</si>
  <si>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</si>
  <si>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</si>
  <si>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</si>
  <si>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</si>
  <si>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</si>
  <si>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</si>
  <si>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</si>
  <si>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</si>
  <si>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</si>
  <si>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</si>
  <si>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</si>
  <si>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</si>
  <si>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</si>
  <si>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</si>
  <si>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</si>
  <si>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</si>
  <si>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</si>
  <si>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</si>
  <si>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</si>
  <si>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</si>
  <si>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</si>
  <si>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</si>
  <si>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</si>
  <si>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</si>
  <si>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</si>
  <si>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</si>
  <si>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</si>
  <si>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</si>
  <si>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</si>
  <si>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</si>
  <si>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</si>
  <si>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</si>
  <si>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</si>
  <si>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</si>
  <si>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</si>
  <si>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</si>
  <si>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</si>
  <si>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</si>
  <si>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</si>
  <si>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</si>
  <si>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</si>
  <si>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</si>
  <si>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</si>
  <si>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</si>
  <si>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</si>
  <si>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</si>
  <si>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</si>
  <si>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</si>
  <si>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</si>
  <si>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</si>
  <si>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</si>
  <si>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</si>
  <si>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</si>
  <si>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</si>
  <si>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</si>
  <si>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</si>
  <si>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</si>
  <si>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</si>
  <si>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</si>
  <si>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</si>
  <si>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</si>
  <si>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</si>
  <si>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</si>
  <si>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</si>
  <si>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</si>
  <si>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</si>
  <si>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</si>
  <si>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</si>
  <si>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</si>
  <si>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</si>
  <si>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</si>
  <si>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</si>
  <si>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</si>
  <si>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</si>
  <si>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</si>
  <si>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</si>
  <si>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</si>
  <si>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</si>
  <si>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</si>
  <si>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</si>
  <si>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</si>
  <si>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</si>
  <si>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</si>
  <si>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</si>
  <si>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</si>
  <si>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</si>
  <si>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</si>
  <si>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</si>
  <si>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</si>
  <si>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</si>
  <si>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</si>
  <si>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</si>
  <si>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</si>
  <si>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</si>
  <si>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</si>
  <si>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</si>
  <si>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</si>
  <si>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</si>
  <si>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</si>
  <si>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</si>
  <si>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</si>
  <si>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</si>
  <si>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</si>
  <si>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</si>
  <si>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</si>
  <si>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</si>
  <si>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</si>
  <si>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</si>
  <si>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</si>
  <si>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</si>
  <si>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</si>
  <si>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</si>
  <si>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</si>
  <si>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</si>
  <si>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</si>
  <si>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</si>
  <si>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</si>
  <si>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</si>
  <si>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</si>
  <si>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</si>
  <si>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</si>
  <si>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</si>
  <si>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</si>
  <si>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</si>
  <si>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</si>
  <si>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</si>
  <si>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</si>
  <si>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</si>
  <si>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</si>
  <si>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</si>
  <si>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</si>
  <si>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</si>
  <si>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</si>
  <si>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</si>
  <si>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</si>
  <si>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</si>
  <si>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</si>
  <si>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</si>
  <si>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</si>
  <si>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</si>
  <si>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</si>
  <si>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</si>
  <si>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</si>
  <si>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</si>
  <si>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</si>
  <si>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</si>
  <si>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</si>
  <si>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</si>
  <si>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</si>
  <si>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</si>
  <si>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</si>
  <si>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</si>
  <si>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</si>
  <si>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</si>
  <si>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</si>
  <si>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</si>
  <si>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</si>
  <si>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</si>
  <si>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</si>
  <si>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</si>
  <si>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</si>
  <si>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</si>
  <si>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</si>
  <si>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</si>
  <si>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</si>
  <si>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</si>
  <si>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</si>
  <si>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</si>
  <si>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</si>
  <si>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</si>
  <si>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</si>
  <si>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</si>
  <si>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</si>
  <si>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</si>
  <si>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</si>
  <si>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</si>
  <si>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</si>
  <si>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</si>
  <si>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</si>
  <si>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</si>
  <si>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</si>
  <si>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</si>
  <si>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</si>
  <si>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</si>
  <si>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</si>
  <si>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</si>
  <si>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</si>
  <si>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</si>
  <si>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</si>
  <si>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</si>
  <si>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</si>
  <si>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</si>
  <si>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</si>
  <si>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</si>
  <si>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</si>
  <si>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</si>
  <si>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</si>
  <si>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</si>
  <si>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</si>
  <si>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</si>
  <si>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</si>
  <si>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</si>
  <si>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</si>
  <si>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</si>
  <si>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</si>
  <si>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</si>
  <si>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</si>
  <si>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</si>
  <si>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</si>
  <si>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</si>
  <si>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</si>
  <si>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</si>
  <si>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</si>
  <si>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</si>
  <si>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</si>
  <si>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</si>
  <si>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</si>
  <si>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</si>
  <si>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</si>
  <si>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</si>
  <si>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</si>
  <si>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</si>
  <si>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</si>
  <si>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</si>
  <si>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</si>
  <si>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</si>
  <si>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</si>
  <si>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</si>
  <si>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</si>
  <si>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</si>
  <si>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</si>
  <si>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</si>
  <si>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</si>
  <si>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</si>
  <si>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</si>
  <si>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</si>
  <si>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</si>
  <si>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</si>
  <si>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</si>
  <si>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</si>
  <si>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</si>
  <si>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</si>
  <si>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</si>
  <si>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</si>
  <si>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</si>
  <si>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</si>
  <si>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</si>
  <si>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</si>
  <si>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</si>
  <si>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</si>
  <si>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</si>
  <si>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</si>
  <si>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</si>
  <si>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</si>
  <si>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</si>
  <si>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</si>
  <si>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</si>
  <si>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</si>
  <si>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</si>
  <si>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</si>
  <si>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</si>
  <si>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</si>
  <si>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</si>
  <si>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</si>
  <si>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</si>
  <si>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</si>
  <si>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</si>
  <si>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</si>
  <si>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</si>
  <si>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</si>
  <si>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</si>
  <si>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</si>
  <si>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</si>
  <si>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</si>
  <si>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</si>
  <si>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</si>
  <si>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</si>
  <si>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</si>
  <si>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</si>
  <si>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</si>
  <si>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</si>
  <si>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</si>
  <si>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</si>
  <si>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</si>
  <si>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</si>
  <si>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</si>
  <si>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</si>
  <si>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</si>
  <si>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</si>
  <si>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</si>
  <si>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</si>
  <si>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</si>
  <si>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</si>
  <si>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</si>
  <si>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</si>
  <si>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</si>
  <si>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</si>
  <si>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</si>
  <si>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</si>
  <si>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</si>
  <si>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</si>
  <si>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</si>
  <si>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</si>
  <si>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</si>
  <si>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</si>
  <si>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</si>
  <si>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</si>
  <si>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</si>
  <si>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</si>
  <si>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</si>
  <si>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</si>
  <si>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</si>
  <si>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</si>
  <si>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</si>
  <si>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</si>
  <si>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</si>
  <si>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</si>
  <si>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</si>
  <si>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</si>
  <si>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</si>
  <si>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</si>
  <si>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</si>
  <si>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</si>
  <si>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</si>
  <si>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</si>
  <si>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</si>
  <si>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</si>
  <si>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</si>
  <si>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</si>
  <si>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</si>
  <si>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</si>
  <si>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</si>
  <si>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</si>
  <si>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</si>
  <si>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</si>
  <si>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</si>
  <si>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</si>
  <si>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</si>
  <si>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</si>
  <si>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</si>
  <si>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</si>
  <si>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</si>
  <si>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</si>
  <si>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</si>
  <si>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</si>
  <si>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</si>
  <si>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</si>
  <si>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</si>
  <si>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</si>
  <si>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</si>
  <si>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</si>
  <si>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</si>
  <si>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</si>
  <si>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</si>
  <si>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</si>
  <si>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</si>
  <si>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</si>
  <si>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</si>
  <si>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</si>
  <si>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</si>
  <si>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</si>
  <si>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</si>
  <si>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</si>
  <si>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</si>
  <si>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</si>
  <si>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</si>
  <si>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</si>
  <si>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</si>
  <si>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</si>
  <si>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</si>
  <si>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</si>
  <si>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</si>
  <si>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</si>
  <si>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</si>
  <si>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</si>
  <si>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</si>
  <si>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</si>
  <si>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</si>
  <si>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</si>
  <si>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</si>
  <si>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</si>
  <si>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</si>
  <si>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</si>
  <si>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</si>
  <si>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</si>
  <si>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</si>
  <si>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</si>
  <si>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</si>
  <si>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</si>
  <si>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</si>
  <si>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</si>
  <si>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</si>
  <si>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</si>
  <si>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</si>
  <si>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</si>
  <si>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</si>
  <si>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</si>
  <si>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</si>
  <si>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</si>
  <si>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</si>
  <si>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</si>
  <si>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</si>
  <si>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</si>
  <si>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</si>
  <si>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</si>
  <si>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</si>
  <si>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</si>
  <si>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</si>
  <si>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</si>
  <si>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</si>
  <si>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</si>
  <si>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</si>
  <si>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</si>
  <si>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</si>
  <si>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</si>
  <si>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</si>
  <si>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</si>
  <si>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</si>
  <si>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</si>
  <si>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</si>
  <si>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</si>
  <si>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</si>
  <si>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</si>
  <si>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</si>
  <si>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</si>
  <si>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</si>
  <si>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</si>
  <si>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</si>
  <si>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</si>
  <si>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</si>
  <si>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</si>
  <si>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</si>
  <si>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</si>
  <si>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</si>
  <si>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</si>
  <si>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</si>
  <si>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</si>
  <si>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</si>
  <si>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</si>
  <si>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</si>
  <si>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</si>
  <si>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</si>
  <si>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</si>
  <si>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</si>
  <si>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</si>
  <si>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</si>
  <si>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</si>
  <si>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</si>
  <si>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</si>
  <si>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</si>
  <si>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</si>
  <si>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</si>
  <si>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</si>
  <si>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</si>
  <si>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</si>
  <si>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</si>
  <si>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</si>
  <si>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</si>
  <si>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</si>
  <si>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</si>
  <si>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</si>
  <si>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</si>
  <si>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</si>
  <si>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</si>
  <si>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</si>
  <si>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</si>
  <si>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</si>
  <si>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</si>
  <si>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</si>
  <si>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</si>
  <si>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</si>
  <si>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</si>
  <si>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</si>
  <si>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</si>
  <si>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</si>
  <si>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</si>
  <si>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</si>
  <si>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</si>
  <si>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</si>
  <si>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</si>
  <si>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</si>
  <si>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</si>
  <si>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</si>
  <si>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</si>
  <si>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</si>
  <si>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</si>
  <si>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</si>
  <si>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</si>
  <si>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</si>
  <si>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</si>
  <si>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</si>
  <si>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</si>
  <si>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</si>
  <si>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</si>
  <si>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</si>
  <si>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</si>
  <si>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</si>
  <si>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</si>
  <si>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</si>
  <si>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</si>
  <si>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</si>
  <si>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</si>
  <si>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</si>
  <si>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</si>
  <si>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</si>
  <si>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</si>
  <si>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</si>
  <si>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</si>
  <si>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</si>
  <si>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</si>
  <si>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</si>
  <si>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</si>
  <si>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</si>
  <si>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</si>
  <si>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</si>
  <si>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</si>
  <si>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</si>
  <si>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</si>
  <si>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</si>
  <si>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</si>
  <si>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</si>
  <si>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</si>
  <si>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</si>
  <si>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</si>
  <si>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</si>
  <si>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</si>
  <si>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</si>
  <si>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</si>
  <si>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</si>
  <si>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</si>
  <si>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</si>
  <si>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</si>
  <si>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</si>
  <si>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</si>
  <si>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</si>
  <si>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</si>
  <si>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</si>
  <si>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</si>
  <si>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</si>
  <si>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</si>
  <si>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</si>
  <si>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</si>
  <si>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</si>
  <si>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</si>
  <si>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</si>
  <si>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</si>
  <si>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</si>
  <si>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</si>
  <si>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</si>
  <si>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</si>
  <si>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</si>
  <si>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</si>
  <si>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</si>
  <si>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</si>
  <si>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</si>
  <si>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</si>
  <si>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</si>
  <si>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</si>
  <si>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</si>
  <si>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</si>
  <si>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</si>
  <si>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</si>
  <si>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</si>
  <si>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</si>
  <si>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</si>
  <si>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</si>
  <si>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</si>
  <si>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</si>
  <si>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</si>
  <si>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</si>
  <si>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</si>
  <si>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</si>
  <si>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</si>
  <si>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</si>
  <si>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</si>
  <si>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</si>
  <si>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</si>
  <si>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</si>
  <si>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</si>
  <si>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</si>
  <si>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</si>
  <si>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</si>
  <si>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</si>
  <si>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</si>
  <si>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</si>
  <si>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</si>
  <si>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</si>
  <si>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</si>
  <si>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</si>
  <si>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</si>
  <si>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</si>
  <si>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</si>
  <si>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</si>
  <si>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</si>
  <si>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</si>
  <si>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</si>
  <si>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</si>
  <si>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</si>
  <si>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</si>
  <si>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</si>
  <si>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</si>
  <si>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</si>
  <si>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</si>
  <si>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</si>
  <si>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</si>
  <si>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</si>
  <si>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</si>
  <si>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</si>
  <si>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</si>
  <si>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</si>
  <si>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</si>
  <si>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</si>
  <si>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</si>
  <si>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</si>
  <si>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</si>
  <si>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</si>
  <si>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</si>
  <si>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</si>
  <si>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</si>
  <si>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</si>
  <si>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</si>
  <si>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</si>
  <si>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</si>
  <si>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</si>
  <si>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</si>
  <si>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</si>
  <si>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</si>
  <si>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</si>
  <si>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</si>
  <si>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</si>
  <si>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</si>
  <si>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</si>
  <si>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</si>
  <si>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</si>
  <si>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</si>
  <si>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</si>
  <si>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</si>
  <si>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</si>
  <si>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</si>
  <si>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</si>
  <si>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</si>
  <si>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</si>
  <si>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</si>
  <si>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</si>
  <si>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</si>
  <si>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</si>
  <si>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</si>
  <si>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</si>
  <si>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</si>
  <si>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</si>
  <si>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</si>
  <si>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</si>
  <si>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</si>
  <si>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</si>
  <si>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</si>
  <si>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</si>
  <si>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</si>
  <si>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</si>
  <si>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</si>
  <si>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</si>
  <si>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</si>
  <si>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</si>
  <si>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</si>
  <si>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</si>
  <si>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</si>
  <si>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</si>
  <si>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</si>
  <si>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</si>
  <si>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</si>
  <si>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</si>
  <si>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</si>
  <si>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</si>
  <si>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</si>
  <si>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</si>
  <si>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</si>
  <si>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</si>
  <si>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</si>
  <si>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</si>
  <si>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</si>
  <si>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</si>
  <si>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</si>
  <si>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</si>
  <si>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</si>
  <si>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</si>
  <si>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</si>
  <si>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</si>
  <si>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</si>
  <si>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</si>
  <si>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</si>
  <si>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</si>
  <si>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</si>
  <si>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</si>
  <si>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</si>
  <si>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</si>
  <si>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</si>
  <si>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</si>
  <si>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</si>
  <si>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</si>
  <si>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</si>
  <si>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</si>
  <si>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</si>
  <si>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</si>
  <si>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</si>
  <si>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</si>
  <si>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</si>
  <si>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</si>
  <si>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</si>
  <si>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</si>
  <si>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</si>
  <si>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</si>
  <si>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</si>
  <si>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</si>
  <si>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</si>
  <si>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</si>
  <si>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</si>
  <si>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</si>
  <si>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</si>
  <si>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</si>
  <si>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</si>
  <si>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</si>
  <si>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</si>
  <si>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</si>
  <si>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</si>
  <si>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</si>
  <si>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</si>
  <si>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</si>
  <si>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</si>
  <si>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</si>
  <si>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</si>
  <si>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</si>
  <si>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</si>
  <si>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</si>
  <si>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</si>
  <si>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</si>
  <si>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</si>
  <si>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</si>
  <si>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</si>
  <si>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</si>
  <si>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</si>
  <si>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</si>
  <si>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</si>
  <si>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</si>
  <si>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</si>
  <si>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</si>
  <si>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</si>
  <si>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</si>
  <si>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</si>
  <si>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</si>
  <si>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</si>
  <si>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</si>
  <si>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</si>
  <si>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</si>
  <si>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</si>
  <si>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</si>
  <si>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</si>
  <si>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</si>
  <si>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</si>
  <si>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</si>
  <si>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</si>
  <si>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</si>
  <si>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</si>
  <si>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</si>
  <si>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</si>
  <si>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</si>
  <si>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</si>
  <si>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</si>
  <si>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</si>
  <si>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</si>
  <si>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</si>
  <si>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</si>
  <si>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</si>
  <si>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</si>
  <si>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</si>
  <si>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</si>
  <si>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</si>
  <si>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</si>
  <si>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</si>
  <si>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</si>
  <si>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</si>
  <si>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</si>
  <si>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</si>
  <si>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</si>
  <si>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</si>
  <si>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</si>
  <si>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</si>
  <si>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</si>
  <si>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</si>
  <si>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</si>
  <si>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</si>
  <si>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</si>
  <si>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</si>
  <si>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</si>
  <si>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</si>
  <si>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</si>
  <si>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</si>
  <si>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</si>
  <si>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</si>
  <si>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</si>
  <si>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</si>
  <si>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</si>
  <si>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</si>
  <si>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</si>
  <si>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</si>
  <si>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</si>
  <si>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</si>
  <si>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</si>
  <si>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</si>
  <si>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</si>
  <si>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</si>
  <si>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</si>
  <si>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</si>
  <si>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</si>
  <si>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</si>
  <si>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</si>
  <si>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</si>
  <si>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</si>
  <si>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</si>
  <si>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</si>
  <si>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</si>
  <si>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</si>
  <si>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</si>
  <si>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</si>
  <si>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</si>
  <si>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</si>
  <si>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</si>
  <si>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</si>
  <si>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</si>
  <si>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</si>
  <si>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</si>
  <si>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</si>
  <si>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</si>
  <si>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</si>
  <si>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</si>
  <si>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</si>
  <si>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</si>
  <si>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</si>
  <si>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</si>
  <si>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</si>
  <si>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</si>
  <si>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</si>
  <si>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</si>
  <si>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</si>
  <si>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</si>
  <si>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</si>
  <si>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</si>
  <si>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</si>
  <si>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</si>
  <si>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</si>
  <si>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</si>
  <si>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</si>
  <si>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</si>
  <si>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</si>
  <si>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</si>
  <si>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</si>
  <si>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</si>
  <si>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</si>
  <si>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</si>
  <si>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</si>
  <si>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</si>
  <si>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</si>
  <si>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</si>
  <si>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</si>
  <si>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</si>
  <si>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</si>
  <si>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</si>
  <si>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</si>
  <si>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</si>
  <si>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</si>
  <si>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</si>
  <si>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</si>
  <si>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</si>
  <si>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</si>
  <si>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</si>
  <si>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</si>
  <si>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</si>
  <si>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</si>
  <si>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</si>
  <si>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</si>
  <si>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</si>
  <si>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</si>
  <si>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</si>
  <si>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</si>
  <si>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</si>
  <si>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</si>
  <si>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</si>
  <si>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</si>
  <si>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</si>
  <si>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</si>
  <si>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</si>
  <si>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</si>
  <si>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</si>
  <si>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</si>
  <si>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</si>
  <si>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</si>
  <si>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</si>
  <si>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</si>
  <si>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</si>
  <si>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</si>
  <si>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</si>
  <si>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</si>
  <si>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</si>
  <si>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</si>
  <si>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</si>
  <si>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</si>
  <si>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</si>
  <si>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</si>
  <si>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</si>
  <si>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</si>
  <si>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</si>
  <si>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</si>
  <si>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</si>
  <si>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</si>
  <si>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</si>
  <si>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</si>
  <si>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</si>
  <si>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</si>
  <si>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</si>
  <si>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</si>
  <si>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</si>
  <si>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</si>
  <si>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</si>
  <si>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</si>
  <si>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</si>
  <si>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</si>
  <si>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</si>
  <si>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</si>
  <si>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</si>
  <si>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</si>
  <si>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</si>
  <si>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</si>
  <si>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</si>
  <si>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</si>
  <si>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</si>
  <si>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</si>
  <si>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</si>
  <si>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</si>
  <si>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</si>
  <si>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</si>
  <si>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</si>
  <si>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</si>
  <si>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</si>
  <si>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</si>
  <si>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</si>
  <si>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</si>
  <si>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</si>
  <si>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</si>
  <si>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</si>
  <si>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</si>
  <si>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</si>
  <si>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</si>
  <si>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</si>
  <si>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</si>
  <si>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</si>
  <si>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</si>
  <si>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</si>
  <si>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</si>
  <si>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</si>
  <si>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</si>
  <si>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</si>
  <si>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</si>
  <si>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</si>
  <si>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</si>
  <si>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</si>
  <si>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</si>
  <si>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</si>
  <si>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</si>
  <si>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</si>
  <si>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</si>
  <si>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</si>
  <si>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</si>
  <si>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</si>
  <si>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</si>
  <si>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</si>
  <si>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</si>
  <si>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</si>
  <si>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</si>
  <si>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</si>
  <si>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</si>
  <si>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</si>
  <si>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</si>
  <si>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</si>
  <si>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</si>
  <si>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</si>
  <si>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</si>
  <si>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</si>
  <si>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</si>
  <si>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</si>
  <si>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</si>
  <si>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</si>
  <si>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</si>
  <si>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</si>
  <si>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</si>
  <si>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</si>
  <si>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</si>
  <si>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</si>
  <si>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</si>
  <si>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</si>
  <si>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</si>
  <si>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</si>
  <si>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</si>
  <si>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</si>
  <si>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</si>
  <si>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</si>
  <si>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</si>
  <si>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</si>
  <si>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</si>
  <si>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</si>
  <si>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</si>
  <si>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</si>
  <si>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</si>
  <si>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</si>
  <si>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</si>
  <si>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</si>
  <si>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</si>
  <si>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</si>
  <si>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</si>
  <si>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</si>
  <si>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</si>
  <si>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</si>
  <si>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</si>
  <si>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</si>
  <si>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</si>
  <si>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</si>
  <si>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</si>
  <si>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</si>
  <si>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</si>
  <si>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</si>
  <si>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</si>
  <si>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</si>
  <si>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</si>
  <si>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</si>
  <si>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</si>
  <si>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</si>
  <si>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</si>
  <si>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</si>
  <si>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</si>
  <si>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</si>
  <si>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</si>
  <si>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</si>
  <si>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</si>
  <si>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</si>
  <si>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</si>
  <si>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</si>
  <si>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</si>
  <si>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</si>
  <si>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</si>
  <si>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</si>
  <si>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</si>
  <si>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</si>
  <si>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</si>
  <si>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</si>
  <si>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</si>
  <si>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</si>
  <si>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</si>
  <si>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</si>
  <si>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</si>
  <si>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</si>
  <si>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</si>
  <si>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</si>
  <si>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</si>
  <si>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</si>
  <si>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</si>
  <si>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</si>
  <si>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</si>
  <si>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</si>
  <si>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</si>
  <si>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</si>
  <si>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</si>
  <si>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</si>
  <si>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</si>
  <si>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</si>
  <si>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</si>
  <si>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</si>
  <si>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</si>
  <si>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</si>
  <si>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</si>
  <si>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</si>
  <si>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</si>
  <si>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</si>
  <si>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</si>
  <si>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</si>
  <si>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</si>
  <si>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</si>
  <si>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</si>
  <si>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</si>
  <si>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</si>
  <si>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</si>
  <si>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</si>
  <si>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</si>
  <si>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</si>
  <si>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</si>
  <si>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</si>
  <si>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</si>
  <si>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</si>
  <si>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</si>
  <si>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</si>
  <si>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</si>
  <si>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</si>
  <si>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</si>
  <si>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</si>
  <si>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</si>
  <si>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</si>
  <si>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</si>
  <si>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</si>
  <si>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</si>
  <si>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</si>
  <si>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</si>
  <si>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</si>
  <si>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</si>
  <si>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</si>
  <si>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</si>
  <si>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</si>
  <si>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</si>
  <si>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</si>
  <si>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</si>
  <si>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</si>
  <si>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</si>
  <si>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</si>
  <si>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</si>
  <si>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</si>
  <si>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</si>
  <si>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</si>
  <si>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</si>
  <si>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</si>
  <si>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</si>
  <si>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</si>
  <si>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</si>
  <si>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</si>
  <si>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</si>
  <si>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</si>
  <si>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</si>
  <si>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</si>
  <si>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</si>
  <si>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</si>
  <si>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</si>
  <si>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</si>
  <si>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</si>
  <si>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</si>
  <si>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</si>
  <si>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</si>
  <si>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</si>
  <si>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</si>
  <si>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</si>
  <si>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</si>
  <si>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</si>
  <si>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</si>
  <si>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</si>
  <si>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</si>
  <si>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</si>
  <si>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</si>
  <si>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</si>
  <si>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</si>
  <si>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</si>
  <si>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</si>
  <si>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</si>
  <si>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</si>
  <si>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</si>
  <si>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</si>
  <si>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</si>
  <si>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</si>
  <si>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</si>
  <si>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</si>
  <si>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</si>
  <si>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</si>
  <si>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</si>
  <si>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</si>
  <si>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</si>
  <si>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</si>
  <si>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</si>
  <si>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</si>
  <si>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</si>
  <si>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</si>
  <si>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</si>
  <si>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</si>
  <si>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</si>
  <si>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</si>
  <si>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</si>
  <si>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</si>
  <si>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</si>
  <si>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</si>
  <si>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</si>
  <si>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</si>
  <si>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</si>
  <si>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</si>
  <si>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</si>
  <si>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</si>
  <si>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</si>
  <si>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</si>
  <si>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</si>
  <si>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</si>
  <si>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</si>
  <si>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</si>
  <si>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</si>
  <si>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</si>
  <si>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</si>
  <si>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</si>
  <si>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</si>
  <si>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</si>
  <si>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</si>
  <si>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</si>
  <si>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</si>
  <si>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</si>
  <si>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</si>
  <si>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</si>
  <si>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</si>
  <si>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</si>
  <si>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</si>
  <si>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</si>
  <si>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</si>
  <si>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</si>
  <si>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</si>
  <si>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</si>
  <si>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</si>
  <si>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</si>
  <si>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</si>
  <si>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</si>
  <si>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</si>
  <si>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</si>
  <si>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</si>
  <si>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</si>
  <si>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</si>
  <si>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</si>
  <si>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</si>
  <si>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</si>
  <si>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</si>
  <si>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</si>
  <si>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</si>
  <si>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</si>
  <si>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</si>
  <si>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</si>
  <si>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</si>
  <si>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</si>
  <si>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</si>
  <si>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</si>
  <si>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</si>
  <si>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</si>
  <si>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</si>
  <si>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</si>
  <si>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</si>
  <si>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</si>
  <si>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</si>
  <si>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</si>
  <si>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</si>
  <si>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</si>
  <si>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</si>
  <si>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</si>
  <si>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</si>
  <si>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</si>
  <si>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</si>
  <si>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</si>
  <si>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</si>
  <si>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</si>
  <si>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</si>
  <si>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</si>
  <si>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</si>
  <si>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</si>
  <si>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</si>
  <si>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</si>
  <si>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</si>
  <si>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</si>
  <si>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</si>
  <si>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</si>
  <si>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</si>
  <si>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</si>
  <si>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</si>
  <si>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</si>
  <si>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</si>
  <si>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</si>
  <si>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</si>
  <si>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</si>
  <si>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</si>
  <si>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</si>
  <si>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</si>
  <si>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</si>
  <si>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</si>
  <si>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</si>
  <si>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</si>
  <si>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</si>
  <si>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</si>
  <si>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</si>
  <si>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</si>
  <si>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</si>
  <si>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</si>
  <si>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</si>
  <si>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</si>
  <si>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</si>
  <si>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</si>
  <si>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</si>
  <si>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</si>
  <si>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</si>
  <si>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</si>
  <si>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</si>
  <si>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</si>
  <si>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</si>
  <si>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</si>
  <si>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</si>
  <si>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</si>
  <si>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</si>
  <si>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</si>
  <si>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</si>
  <si>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</si>
  <si>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</si>
  <si>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</si>
  <si>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</si>
  <si>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</si>
  <si>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</si>
  <si>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</si>
  <si>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</si>
  <si>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</si>
  <si>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</si>
  <si>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</si>
  <si>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</si>
  <si>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</si>
  <si>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</si>
  <si>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</si>
  <si>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</si>
  <si>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</si>
  <si>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</si>
  <si>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</si>
  <si>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</si>
  <si>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</si>
  <si>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</si>
  <si>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</si>
  <si>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</si>
  <si>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</si>
  <si>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</si>
  <si>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</si>
  <si>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</si>
  <si>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</si>
  <si>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</si>
  <si>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</si>
  <si>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</si>
  <si>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</si>
  <si>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</si>
  <si>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</si>
  <si>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</si>
  <si>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</si>
  <si>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</si>
  <si>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</si>
  <si>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</si>
  <si>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</si>
  <si>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</si>
  <si>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</si>
  <si>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</si>
  <si>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</si>
  <si>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</si>
  <si>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</si>
  <si>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</si>
  <si>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</si>
  <si>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</si>
  <si>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</si>
  <si>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</si>
  <si>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</si>
  <si>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</si>
  <si>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</si>
  <si>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</si>
  <si>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</si>
  <si>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</si>
  <si>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</si>
  <si>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</si>
  <si>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</si>
  <si>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</si>
  <si>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</si>
  <si>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</si>
  <si>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</si>
  <si>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</si>
  <si>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</si>
  <si>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</si>
  <si>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</si>
  <si>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</si>
  <si>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</si>
  <si>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</si>
  <si>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</si>
  <si>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</si>
  <si>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</si>
  <si>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</si>
  <si>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</si>
  <si>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</si>
  <si>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</si>
  <si>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</si>
  <si>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</si>
  <si>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</si>
  <si>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</si>
  <si>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</si>
  <si>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</si>
  <si>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</si>
  <si>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</si>
  <si>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</si>
  <si>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</si>
  <si>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</si>
  <si>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</si>
  <si>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</si>
  <si>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</si>
  <si>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</si>
  <si>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</si>
  <si>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</si>
  <si>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</si>
  <si>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</si>
  <si>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</si>
  <si>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</si>
  <si>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</si>
  <si>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</si>
  <si>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</si>
  <si>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</si>
  <si>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</si>
  <si>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</si>
  <si>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</si>
  <si>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</si>
  <si>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</si>
  <si>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</si>
  <si>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</si>
  <si>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</si>
  <si>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</si>
  <si>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</si>
  <si>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</si>
  <si>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</si>
  <si>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</si>
  <si>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</si>
  <si>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</si>
  <si>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</si>
  <si>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</si>
  <si>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</si>
  <si>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</si>
  <si>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</si>
  <si>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</si>
  <si>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</si>
  <si>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</si>
  <si>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</si>
  <si>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</si>
  <si>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</si>
  <si>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</si>
  <si>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</si>
  <si>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</si>
  <si>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</si>
  <si>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</si>
  <si>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</si>
  <si>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</si>
  <si>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</si>
  <si>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</si>
  <si>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</si>
  <si>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</si>
  <si>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</si>
  <si>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</si>
  <si>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</si>
  <si>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</si>
  <si>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</si>
  <si>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</si>
  <si>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</si>
  <si>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</si>
  <si>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</si>
  <si>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</si>
  <si>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</si>
  <si>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</si>
  <si>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</si>
  <si>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</si>
  <si>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</si>
  <si>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</si>
  <si>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</si>
  <si>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</si>
  <si>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</si>
  <si>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</si>
  <si>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</si>
  <si>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</si>
  <si>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</si>
  <si>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</si>
  <si>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</si>
  <si>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</si>
  <si>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</si>
  <si>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</si>
  <si>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</si>
  <si>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</si>
  <si>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</si>
  <si>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</si>
  <si>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</si>
  <si>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</si>
  <si>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</si>
  <si>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</si>
  <si>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</si>
  <si>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</si>
  <si>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</si>
  <si>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</si>
  <si>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</si>
  <si>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</si>
  <si>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</si>
  <si>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</si>
  <si>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</si>
  <si>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</si>
  <si>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</si>
  <si>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</si>
  <si>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</si>
  <si>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</si>
  <si>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</si>
  <si>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</si>
  <si>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</si>
  <si>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</si>
  <si>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</si>
  <si>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</si>
  <si>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</si>
  <si>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</si>
  <si>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</si>
  <si>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</si>
  <si>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</si>
  <si>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</si>
  <si>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</si>
  <si>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</si>
  <si>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</si>
  <si>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</si>
  <si>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</si>
  <si>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</si>
  <si>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</si>
  <si>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</si>
  <si>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</si>
  <si>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</si>
  <si>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</si>
  <si>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</si>
  <si>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</si>
  <si>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</si>
  <si>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</si>
  <si>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</si>
  <si>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</si>
  <si>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</si>
  <si>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</si>
  <si>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</si>
  <si>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</si>
  <si>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</si>
  <si>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</si>
  <si>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</si>
  <si>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</si>
  <si>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</si>
  <si>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</si>
  <si>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</si>
  <si>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</si>
  <si>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</si>
  <si>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</si>
  <si>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</si>
  <si>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</si>
  <si>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</si>
  <si>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</si>
  <si>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</si>
  <si>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</si>
  <si>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</si>
  <si>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</si>
  <si>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</si>
  <si>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</si>
  <si>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</si>
  <si>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</si>
  <si>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</si>
  <si>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</si>
  <si>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</si>
  <si>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</si>
  <si>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</si>
  <si>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</si>
  <si>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</si>
  <si>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</si>
  <si>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</si>
  <si>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</si>
  <si>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</si>
  <si>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</si>
  <si>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</si>
  <si>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</si>
  <si>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</si>
  <si>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</si>
  <si>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</si>
  <si>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</si>
  <si>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</si>
  <si>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</si>
  <si>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</si>
  <si>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</si>
  <si>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</si>
  <si>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</si>
  <si>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</si>
  <si>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</si>
  <si>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</si>
  <si>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</si>
  <si>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</si>
  <si>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</si>
  <si>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</si>
  <si>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</si>
  <si>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</si>
  <si>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</si>
  <si>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</si>
  <si>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</si>
  <si>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</si>
  <si>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</si>
  <si>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</si>
  <si>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</si>
  <si>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</si>
  <si>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</si>
  <si>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</si>
  <si>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</si>
  <si>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</si>
  <si>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</si>
  <si>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</si>
  <si>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</si>
  <si>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</si>
  <si>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</si>
  <si>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</si>
  <si>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</si>
  <si>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</si>
  <si>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</si>
  <si>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</si>
  <si>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</si>
  <si>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</si>
  <si>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</si>
  <si>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</si>
  <si>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</si>
  <si>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</si>
  <si>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</si>
  <si>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</si>
  <si>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</si>
  <si>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</si>
  <si>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</si>
  <si>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</si>
  <si>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</si>
  <si>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</si>
  <si>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</si>
  <si>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</si>
  <si>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</si>
  <si>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</si>
  <si>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</si>
  <si>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</si>
  <si>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</si>
  <si>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</si>
  <si>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</si>
  <si>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</si>
  <si>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</si>
  <si>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</si>
  <si>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</si>
  <si>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</si>
  <si>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</si>
  <si>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</si>
  <si>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</si>
  <si>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</si>
  <si>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</si>
  <si>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</si>
  <si>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</si>
  <si>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</si>
  <si>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</si>
  <si>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</si>
  <si>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</si>
  <si>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</si>
  <si>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</si>
  <si>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</si>
  <si>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</si>
  <si>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</si>
  <si>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</si>
  <si>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</si>
  <si>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</si>
  <si>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</si>
  <si>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</si>
  <si>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</si>
  <si>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</si>
  <si>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</si>
  <si>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</si>
  <si>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</si>
  <si>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</si>
  <si>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</si>
  <si>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</si>
  <si>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</si>
  <si>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</si>
  <si>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</si>
  <si>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</si>
  <si>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</si>
  <si>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</si>
  <si>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</si>
  <si>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</si>
  <si>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</si>
  <si>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</si>
  <si>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</si>
  <si>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</si>
  <si>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</si>
  <si>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</si>
  <si>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</si>
  <si>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</si>
  <si>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</si>
  <si>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</si>
  <si>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</si>
  <si>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</si>
  <si>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</si>
  <si>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</si>
  <si>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</si>
  <si>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</si>
  <si>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</si>
  <si>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</si>
  <si>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</si>
  <si>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</si>
  <si>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</si>
  <si>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</si>
  <si>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</si>
  <si>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</si>
  <si>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</si>
  <si>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</si>
  <si>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</si>
  <si>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</si>
  <si>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</si>
  <si>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</si>
  <si>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</si>
  <si>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</si>
  <si>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</si>
  <si>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</si>
  <si>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</si>
  <si>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</si>
  <si>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</si>
  <si>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</si>
  <si>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</si>
  <si>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</si>
  <si>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</si>
  <si>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</si>
  <si>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</si>
  <si>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</si>
  <si>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</si>
  <si>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</si>
  <si>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</si>
  <si>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</si>
  <si>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</si>
  <si>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</si>
  <si>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</si>
  <si>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</si>
  <si>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</si>
  <si>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</si>
  <si>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</si>
  <si>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</si>
  <si>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</si>
  <si>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</si>
  <si>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</si>
  <si>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</si>
  <si>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</si>
  <si>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</si>
  <si>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</si>
  <si>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</si>
  <si>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</si>
  <si>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</si>
  <si>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</si>
  <si>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</si>
  <si>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</si>
  <si>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</si>
  <si>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</si>
  <si>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</si>
  <si>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</si>
  <si>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</si>
  <si>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</si>
  <si>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</si>
  <si>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</si>
  <si>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</si>
  <si>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</si>
  <si>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</si>
  <si>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</si>
  <si>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</si>
  <si>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</si>
  <si>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</si>
  <si>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</si>
  <si>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</si>
  <si>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</si>
  <si>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</si>
  <si>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</si>
  <si>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</si>
  <si>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</si>
  <si>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</si>
  <si>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</si>
  <si>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</si>
  <si>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</si>
  <si>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</si>
  <si>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</si>
  <si>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</si>
  <si>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</si>
  <si>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</si>
  <si>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</si>
  <si>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</si>
  <si>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</si>
  <si>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</si>
  <si>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</si>
  <si>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</si>
  <si>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</si>
  <si>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</si>
  <si>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</si>
  <si>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</si>
  <si>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</si>
  <si>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</si>
  <si>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</si>
  <si>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</si>
  <si>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</si>
  <si>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</si>
  <si>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</si>
  <si>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</si>
  <si>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</si>
  <si>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</si>
  <si>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</si>
  <si>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</si>
  <si>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</si>
  <si>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</si>
  <si>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</si>
  <si>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</si>
  <si>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</si>
  <si>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</si>
  <si>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</si>
  <si>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</si>
  <si>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</si>
  <si>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</si>
  <si>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</si>
  <si>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</si>
  <si>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</si>
  <si>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</si>
  <si>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</si>
  <si>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</si>
  <si>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</si>
  <si>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</si>
  <si>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</si>
  <si>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</si>
  <si>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</si>
  <si>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</si>
  <si>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</si>
  <si>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</si>
  <si>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</si>
  <si>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</si>
  <si>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</si>
  <si>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</si>
  <si>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</si>
  <si>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</si>
  <si>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</si>
  <si>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</si>
  <si>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</si>
  <si>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</si>
  <si>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</si>
  <si>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</si>
  <si>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</si>
  <si>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</si>
  <si>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</si>
  <si>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</si>
  <si>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</si>
  <si>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</si>
  <si>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</si>
  <si>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</si>
  <si>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</si>
  <si>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</si>
  <si>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</si>
  <si>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</si>
  <si>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</si>
  <si>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</si>
  <si>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</si>
  <si>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</si>
  <si>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</si>
  <si>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</si>
  <si>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</si>
  <si>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</si>
  <si>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</si>
  <si>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</si>
  <si>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</si>
  <si>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</si>
  <si>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</si>
  <si>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</si>
  <si>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</si>
  <si>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</si>
  <si>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</si>
  <si>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</si>
  <si>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</si>
  <si>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</si>
  <si>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</si>
  <si>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</si>
  <si>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</si>
  <si>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</si>
  <si>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</si>
  <si>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</si>
  <si>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</si>
  <si>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</si>
  <si>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</si>
  <si>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</si>
  <si>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</si>
  <si>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</si>
  <si>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</si>
  <si>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</si>
  <si>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</si>
  <si>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</si>
  <si>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</si>
  <si>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</si>
  <si>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</si>
  <si>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</si>
  <si>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</si>
  <si>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</si>
  <si>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</si>
  <si>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</si>
  <si>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</si>
  <si>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</si>
  <si>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</si>
  <si>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</si>
  <si>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</si>
  <si>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</si>
  <si>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</si>
  <si>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</si>
  <si>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</si>
  <si>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</si>
  <si>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</si>
  <si>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</si>
  <si>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</si>
  <si>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</si>
  <si>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</si>
  <si>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</si>
  <si>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</si>
  <si>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</si>
  <si>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</si>
  <si>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</si>
  <si>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</si>
  <si>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</si>
  <si>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</si>
  <si>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</si>
  <si>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</si>
  <si>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</si>
  <si>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</si>
  <si>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</si>
  <si>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</si>
  <si>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</si>
  <si>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</si>
  <si>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</si>
  <si>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</si>
  <si>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</si>
  <si>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</si>
  <si>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</si>
  <si>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</si>
  <si>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</si>
  <si>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</si>
  <si>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</si>
  <si>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</si>
  <si>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</si>
  <si>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</si>
  <si>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</si>
  <si>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</si>
  <si>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</si>
  <si>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</si>
  <si>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</si>
  <si>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</si>
  <si>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</si>
  <si>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</si>
  <si>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</si>
  <si>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</si>
  <si>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</si>
  <si>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</si>
  <si>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</si>
  <si>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</si>
  <si>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</si>
  <si>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</si>
  <si>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</si>
  <si>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</si>
  <si>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</si>
  <si>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</si>
  <si>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</si>
  <si>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</si>
  <si>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</si>
  <si>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</si>
  <si>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</si>
  <si>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</si>
  <si>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</si>
  <si>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</si>
  <si>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</si>
  <si>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</si>
  <si>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</si>
  <si>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</si>
  <si>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</si>
  <si>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</si>
  <si>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</si>
  <si>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</si>
  <si>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</si>
  <si>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</si>
  <si>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</si>
  <si>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</si>
  <si>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</si>
  <si>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</si>
  <si>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</si>
  <si>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</si>
  <si>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</si>
  <si>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</si>
  <si>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</si>
  <si>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</si>
  <si>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</si>
  <si>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</si>
  <si>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</si>
  <si>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</si>
  <si>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</si>
  <si>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</si>
  <si>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</si>
  <si>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</si>
  <si>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</si>
  <si>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</si>
  <si>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</si>
  <si>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</si>
  <si>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</si>
  <si>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</si>
  <si>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</si>
  <si>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</si>
  <si>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</si>
  <si>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</si>
  <si>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</si>
  <si>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</si>
  <si>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</si>
  <si>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</si>
  <si>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</si>
  <si>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</si>
  <si>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</si>
  <si>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</si>
  <si>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</si>
  <si>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</si>
  <si>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</si>
  <si>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</si>
  <si>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</si>
  <si>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</si>
  <si>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</si>
  <si>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</si>
  <si>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</si>
  <si>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</si>
  <si>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</si>
  <si>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</si>
  <si>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</si>
  <si>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</si>
  <si>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</si>
  <si>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</si>
  <si>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</si>
  <si>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</si>
  <si>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</si>
  <si>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</si>
  <si>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</si>
  <si>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</si>
  <si>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</si>
  <si>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</si>
  <si>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</si>
  <si>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</si>
  <si>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</si>
  <si>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</si>
  <si>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</si>
  <si>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</si>
  <si>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</si>
  <si>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</si>
  <si>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</si>
  <si>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</si>
  <si>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</si>
  <si>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</si>
  <si>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</si>
  <si>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</si>
  <si>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</si>
  <si>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</si>
  <si>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</si>
  <si>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</si>
  <si>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</si>
  <si>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</si>
  <si>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</si>
  <si>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</si>
  <si>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</si>
  <si>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</si>
  <si>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</si>
  <si>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</si>
  <si>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</si>
  <si>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</si>
  <si>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</si>
  <si>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</si>
  <si>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</si>
  <si>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</si>
  <si>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</si>
  <si>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</si>
  <si>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</si>
  <si>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</si>
  <si>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</si>
  <si>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</si>
  <si>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</si>
  <si>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</si>
  <si>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</si>
  <si>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</si>
  <si>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</si>
  <si>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</si>
  <si>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</si>
  <si>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</si>
  <si>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</si>
  <si>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</si>
  <si>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</si>
  <si>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</si>
  <si>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</si>
  <si>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</si>
  <si>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</si>
  <si>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</si>
  <si>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</si>
  <si>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</si>
  <si>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</si>
  <si>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</si>
  <si>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</si>
  <si>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</si>
  <si>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</si>
  <si>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</si>
  <si>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</si>
  <si>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</si>
  <si>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</si>
  <si>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</si>
  <si>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</si>
  <si>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</si>
  <si>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</si>
  <si>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</si>
  <si>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</si>
  <si>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</si>
  <si>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</si>
  <si>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</si>
  <si>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</si>
  <si>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</si>
  <si>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</si>
  <si>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</si>
  <si>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</si>
  <si>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</si>
  <si>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</si>
  <si>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</si>
  <si>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</si>
  <si>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</si>
  <si>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</si>
  <si>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</si>
  <si>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</si>
  <si>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</si>
  <si>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</si>
  <si>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</si>
  <si>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</si>
  <si>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</si>
  <si>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</si>
  <si>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</si>
  <si>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</si>
  <si>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</si>
  <si>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</si>
  <si>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</si>
  <si>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</si>
  <si>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</si>
  <si>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</si>
  <si>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</si>
  <si>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</si>
  <si>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</si>
  <si>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</si>
  <si>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</si>
  <si>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</si>
  <si>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</si>
  <si>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</si>
  <si>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</si>
  <si>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</si>
  <si>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</si>
  <si>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</si>
  <si>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</si>
  <si>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</si>
  <si>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</si>
  <si>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</si>
  <si>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</si>
  <si>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</si>
  <si>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</si>
  <si>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</si>
  <si>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</si>
  <si>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</si>
  <si>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</si>
  <si>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</si>
  <si>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</si>
  <si>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</si>
  <si>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</si>
  <si>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</si>
  <si>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</si>
  <si>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</si>
  <si>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</si>
  <si>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</si>
  <si>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</si>
  <si>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</si>
  <si>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</si>
  <si>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</si>
  <si>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</si>
  <si>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</si>
  <si>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</si>
  <si>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</si>
  <si>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</si>
  <si>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</si>
  <si>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</si>
  <si>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</si>
  <si>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</si>
  <si>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</si>
  <si>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</si>
  <si>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</si>
  <si>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</si>
  <si>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</si>
  <si>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</si>
  <si>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</si>
  <si>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</si>
  <si>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</si>
  <si>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</si>
  <si>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</si>
  <si>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</si>
  <si>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</si>
  <si>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</si>
  <si>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</si>
  <si>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</si>
  <si>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</si>
  <si>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</si>
  <si>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</si>
  <si>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</si>
  <si>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</si>
  <si>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</si>
  <si>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</si>
  <si>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</si>
  <si>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</si>
  <si>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</si>
  <si>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</si>
  <si>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</si>
  <si>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</si>
  <si>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</si>
  <si>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</si>
  <si>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</si>
  <si>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</si>
  <si>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</si>
  <si>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</si>
  <si>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</si>
  <si>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</si>
  <si>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</si>
  <si>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</si>
  <si>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</si>
  <si>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</si>
  <si>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</si>
  <si>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</si>
  <si>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</si>
  <si>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</si>
  <si>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</si>
  <si>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</si>
  <si>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</si>
  <si>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</si>
  <si>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</si>
  <si>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</si>
  <si>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</si>
  <si>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</si>
  <si>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</si>
  <si>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</si>
  <si>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</si>
  <si>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</si>
  <si>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</si>
  <si>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</si>
  <si>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</si>
  <si>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</si>
  <si>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</si>
  <si>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</si>
  <si>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</si>
  <si>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</si>
  <si>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</si>
  <si>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</si>
  <si>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</si>
  <si>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</si>
  <si>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</si>
  <si>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</si>
  <si>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</si>
  <si>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</si>
  <si>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</si>
  <si>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</si>
  <si>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</si>
  <si>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</si>
  <si>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</si>
  <si>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</si>
  <si>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</si>
  <si>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</si>
  <si>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</si>
  <si>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</si>
  <si>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</si>
  <si>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</si>
  <si>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</si>
  <si>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</si>
  <si>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</si>
  <si>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</si>
  <si>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</si>
  <si>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</si>
  <si>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</si>
  <si>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</si>
  <si>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</si>
  <si>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</si>
  <si>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</si>
  <si>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</si>
  <si>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</si>
  <si>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</si>
  <si>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</si>
  <si>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</si>
  <si>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</si>
  <si>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</si>
  <si>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</si>
  <si>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</si>
  <si>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</si>
  <si>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</si>
  <si>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</si>
  <si>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</si>
  <si>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</si>
  <si>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</si>
  <si>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</si>
  <si>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</si>
  <si>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</si>
  <si>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</si>
  <si>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</si>
  <si>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</si>
  <si>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</si>
  <si>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</si>
  <si>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</si>
  <si>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</si>
  <si>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</si>
  <si>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</si>
  <si>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</si>
  <si>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</si>
  <si>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</si>
  <si>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</si>
  <si>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</si>
  <si>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</si>
  <si>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</si>
  <si>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</si>
  <si>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</si>
  <si>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</si>
  <si>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</si>
  <si>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</si>
  <si>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</si>
  <si>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</si>
  <si>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</si>
  <si>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</si>
  <si>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</si>
  <si>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</si>
  <si>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</si>
  <si>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</si>
  <si>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</si>
  <si>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</si>
  <si>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</si>
  <si>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</si>
  <si>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</si>
  <si>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</si>
  <si>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</si>
  <si>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</si>
  <si>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</si>
  <si>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</si>
  <si>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</si>
  <si>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</si>
  <si>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</si>
  <si>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</si>
  <si>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</si>
  <si>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</si>
  <si>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</si>
  <si>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</si>
  <si>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</si>
  <si>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</si>
  <si>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</si>
  <si>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</si>
  <si>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</si>
  <si>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</si>
  <si>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</si>
  <si>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</si>
  <si>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</si>
  <si>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</si>
  <si>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</si>
  <si>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</si>
  <si>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</si>
  <si>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</si>
  <si>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</si>
  <si>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</si>
  <si>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</si>
  <si>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</si>
  <si>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</si>
  <si>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</si>
  <si>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</si>
  <si>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</si>
  <si>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</si>
  <si>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</si>
  <si>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</si>
  <si>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</si>
  <si>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</si>
  <si>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</si>
  <si>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</si>
  <si>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</si>
  <si>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</si>
  <si>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</si>
  <si>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</si>
  <si>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</si>
  <si>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</si>
  <si>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</si>
  <si>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</si>
  <si>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</si>
  <si>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</si>
  <si>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</si>
  <si>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</si>
  <si>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</si>
  <si>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</si>
  <si>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</si>
  <si>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</si>
  <si>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</si>
  <si>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</si>
  <si>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</si>
  <si>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</si>
  <si>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</si>
  <si>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</si>
  <si>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</si>
  <si>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</si>
  <si>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</si>
  <si>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</si>
  <si>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</si>
  <si>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</si>
  <si>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</si>
  <si>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</si>
  <si>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</si>
  <si>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</si>
  <si>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</si>
  <si>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</si>
  <si>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</si>
  <si>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</si>
  <si>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</si>
  <si>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</si>
  <si>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</si>
  <si>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</si>
  <si>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</si>
  <si>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</si>
  <si>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</si>
  <si>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</si>
  <si>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</si>
  <si>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</si>
  <si>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</si>
  <si>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</si>
  <si>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</si>
  <si>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</si>
  <si>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</si>
  <si>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</si>
  <si>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</si>
  <si>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</si>
  <si>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</si>
  <si>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</si>
  <si>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</si>
  <si>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</si>
  <si>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</si>
  <si>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</si>
  <si>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</si>
  <si>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</si>
  <si>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</si>
  <si>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</si>
  <si>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</si>
  <si>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</si>
  <si>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</si>
  <si>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</si>
  <si>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</si>
  <si>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</si>
  <si>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</si>
  <si>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</si>
  <si>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</si>
  <si>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</si>
  <si>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</si>
  <si>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</si>
  <si>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</si>
  <si>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</si>
  <si>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</si>
  <si>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</si>
  <si>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</si>
  <si>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</si>
  <si>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</si>
  <si>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</si>
  <si>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</si>
  <si>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</si>
  <si>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</si>
  <si>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</si>
  <si>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</si>
  <si>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</si>
  <si>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</si>
  <si>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</si>
  <si>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</si>
  <si>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</si>
  <si>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</si>
  <si>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</si>
  <si>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</si>
  <si>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</si>
  <si>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</si>
  <si>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</si>
  <si>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</si>
  <si>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</si>
  <si>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</si>
  <si>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</si>
  <si>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</si>
  <si>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</si>
  <si>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</si>
  <si>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</si>
  <si>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</si>
  <si>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</si>
  <si>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</si>
  <si>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</si>
  <si>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</si>
  <si>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</si>
  <si>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</si>
  <si>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</si>
  <si>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</si>
  <si>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</si>
  <si>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</si>
  <si>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</si>
  <si>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</si>
  <si>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</si>
  <si>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</si>
  <si>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</si>
  <si>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</si>
  <si>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</si>
  <si>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</si>
  <si>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</si>
  <si>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</si>
  <si>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</si>
  <si>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</si>
  <si>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</si>
  <si>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</si>
  <si>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</si>
  <si>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</si>
  <si>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</si>
  <si>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</si>
  <si>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</si>
  <si>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</si>
  <si>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</si>
  <si>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</si>
  <si>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</si>
  <si>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</si>
  <si>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</si>
  <si>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</si>
  <si>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</si>
  <si>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</si>
  <si>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</si>
  <si>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</si>
  <si>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</si>
  <si>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</si>
  <si>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</si>
  <si>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</si>
  <si>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</si>
  <si>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</si>
  <si>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</si>
  <si>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</si>
  <si>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</si>
  <si>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</si>
  <si>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</si>
  <si>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</si>
  <si>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</si>
  <si>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</si>
  <si>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</si>
  <si>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</si>
  <si>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</si>
  <si>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</si>
  <si>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</si>
  <si>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</si>
  <si>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</si>
  <si>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</si>
  <si>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</si>
  <si>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</si>
  <si>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</si>
  <si>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</si>
  <si>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</si>
  <si>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</si>
  <si>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</si>
  <si>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</si>
  <si>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</si>
  <si>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</si>
  <si>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</si>
  <si>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</si>
  <si>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</si>
  <si>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</si>
  <si>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</si>
  <si>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</si>
  <si>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</si>
  <si>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</si>
  <si>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</si>
  <si>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</si>
  <si>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</si>
  <si>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</si>
  <si>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</si>
  <si>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</si>
  <si>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</si>
  <si>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</si>
  <si>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</si>
  <si>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</si>
  <si>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</si>
  <si>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</si>
  <si>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</si>
  <si>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</si>
  <si>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</si>
  <si>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</si>
  <si>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</si>
  <si>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</si>
  <si>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</si>
  <si>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</si>
  <si>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</si>
  <si>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</si>
  <si>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</si>
  <si>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</si>
  <si>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</si>
  <si>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</si>
  <si>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</si>
  <si>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</si>
  <si>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</si>
  <si>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</si>
  <si>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</si>
  <si>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</si>
  <si>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</si>
  <si>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</si>
  <si>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</si>
  <si>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</si>
  <si>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</si>
  <si>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</si>
  <si>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</si>
  <si>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</si>
  <si>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</si>
  <si>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</si>
  <si>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</si>
  <si>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</si>
  <si>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</si>
  <si>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</si>
  <si>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</si>
  <si>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</si>
  <si>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</si>
  <si>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</si>
  <si>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</si>
  <si>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</si>
  <si>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</si>
  <si>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</si>
  <si>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</si>
  <si>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</si>
  <si>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</si>
  <si>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</si>
  <si>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</si>
  <si>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</si>
  <si>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</si>
  <si>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</si>
  <si>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</si>
  <si>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</si>
  <si>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</si>
  <si>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</si>
  <si>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</si>
  <si>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</si>
  <si>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</si>
  <si>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</si>
  <si>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</si>
  <si>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</si>
  <si>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</si>
  <si>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</si>
  <si>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</si>
  <si>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</si>
  <si>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</si>
  <si>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</si>
  <si>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</si>
  <si>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</si>
  <si>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</si>
  <si>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</si>
  <si>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</si>
  <si>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</si>
  <si>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</si>
  <si>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</si>
  <si>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</si>
  <si>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</si>
  <si>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</si>
  <si>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</si>
  <si>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</si>
  <si>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</si>
  <si>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</si>
  <si>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</si>
  <si>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</si>
  <si>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</si>
  <si>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</si>
  <si>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</si>
  <si>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</si>
  <si>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</si>
  <si>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</si>
  <si>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</si>
  <si>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</si>
  <si>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</si>
  <si>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</si>
  <si>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</si>
  <si>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</si>
  <si>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</si>
  <si>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</si>
  <si>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</si>
  <si>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</si>
  <si>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</si>
  <si>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</si>
  <si>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</si>
  <si>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</si>
  <si>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</si>
  <si>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</si>
  <si>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</si>
  <si>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</si>
  <si>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</si>
  <si>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</si>
  <si>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</si>
  <si>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</si>
  <si>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</si>
  <si>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</si>
  <si>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</si>
  <si>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</si>
  <si>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</si>
  <si>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</si>
  <si>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</si>
  <si>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</si>
  <si>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</si>
  <si>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</si>
  <si>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</si>
  <si>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</si>
  <si>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</si>
  <si>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</si>
  <si>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</si>
  <si>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</si>
  <si>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</si>
  <si>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</si>
  <si>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</si>
  <si>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</si>
  <si>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</si>
  <si>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</si>
  <si>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</si>
  <si>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</si>
  <si>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</si>
  <si>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</si>
  <si>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</si>
  <si>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</si>
  <si>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</si>
  <si>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</si>
  <si>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</si>
  <si>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</si>
  <si>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</si>
  <si>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</si>
  <si>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</si>
  <si>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</si>
  <si>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</si>
  <si>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</si>
  <si>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</si>
  <si>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</si>
  <si>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</si>
  <si>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</si>
  <si>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</si>
  <si>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</si>
  <si>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</si>
  <si>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</si>
  <si>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</si>
  <si>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</si>
  <si>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</si>
  <si>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</si>
  <si>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</si>
  <si>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</si>
  <si>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</si>
  <si>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</si>
  <si>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</si>
  <si>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</si>
  <si>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</si>
  <si>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</si>
  <si>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</si>
  <si>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</si>
  <si>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</si>
  <si>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</si>
  <si>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</si>
  <si>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</si>
  <si>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</si>
  <si>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</si>
  <si>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</si>
  <si>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</si>
  <si>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</si>
  <si>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</si>
  <si>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</si>
  <si>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</si>
  <si>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</si>
  <si>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</si>
  <si>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</si>
  <si>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</si>
  <si>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</si>
  <si>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</si>
  <si>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</si>
  <si>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</si>
  <si>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</si>
  <si>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</si>
  <si>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</si>
  <si>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</si>
  <si>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</si>
  <si>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</si>
  <si>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</si>
  <si>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</si>
  <si>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</si>
  <si>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</si>
  <si>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</si>
  <si>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</si>
  <si>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</si>
  <si>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</si>
  <si>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</si>
  <si>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</si>
  <si>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</si>
  <si>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</si>
  <si>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</si>
  <si>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</si>
  <si>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</si>
  <si>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</si>
  <si>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</si>
  <si>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</si>
  <si>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</si>
  <si>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</si>
  <si>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</si>
  <si>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</si>
  <si>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</si>
  <si>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</si>
  <si>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</si>
  <si>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</si>
  <si>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</si>
  <si>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</si>
  <si>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</si>
  <si>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</si>
  <si>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</si>
  <si>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</si>
  <si>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</si>
  <si>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</si>
  <si>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</si>
  <si>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</si>
  <si>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</si>
  <si>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</si>
  <si>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</si>
  <si>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</si>
  <si>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</si>
  <si>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</si>
  <si>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</si>
  <si>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</si>
  <si>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</si>
  <si>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</si>
  <si>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</si>
  <si>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</si>
  <si>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</si>
  <si>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</si>
  <si>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</si>
  <si>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</si>
  <si>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</si>
  <si>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</si>
  <si>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</si>
  <si>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</si>
  <si>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</si>
  <si>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</si>
  <si>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</si>
  <si>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</si>
  <si>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</si>
  <si>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</si>
  <si>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</si>
  <si>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</si>
  <si>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</si>
  <si>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</si>
  <si>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</si>
  <si>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</si>
  <si>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</si>
  <si>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</si>
  <si>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</si>
  <si>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</si>
  <si>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</si>
  <si>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</si>
  <si>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</si>
  <si>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</si>
  <si>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</si>
  <si>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</si>
  <si>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</si>
  <si>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</si>
  <si>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</si>
  <si>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</si>
  <si>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</si>
  <si>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</si>
  <si>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</si>
  <si>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</si>
  <si>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</si>
  <si>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</si>
  <si>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</si>
  <si>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</si>
  <si>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</si>
  <si>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</si>
  <si>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</si>
  <si>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</si>
  <si>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</si>
  <si>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</si>
  <si>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</si>
  <si>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</si>
  <si>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</si>
  <si>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</si>
  <si>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</si>
  <si>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</si>
  <si>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</si>
  <si>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</si>
  <si>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</si>
  <si>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</si>
  <si>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</si>
  <si>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</si>
  <si>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</si>
  <si>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</si>
  <si>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</si>
  <si>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</si>
  <si>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</si>
  <si>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</si>
  <si>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</si>
  <si>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</si>
  <si>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</si>
  <si>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</si>
  <si>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</si>
  <si>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</si>
  <si>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</si>
  <si>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</si>
  <si>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</si>
  <si>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</si>
  <si>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</si>
  <si>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</si>
  <si>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</si>
  <si>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</si>
  <si>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</si>
  <si>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</si>
  <si>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</si>
  <si>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</si>
  <si>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</si>
  <si>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</si>
  <si>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</si>
  <si>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</si>
  <si>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</si>
  <si>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</si>
  <si>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</si>
  <si>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</si>
  <si>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</si>
  <si>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</si>
  <si>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</si>
  <si>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</si>
  <si>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</si>
  <si>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</si>
  <si>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</si>
  <si>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</si>
  <si>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</si>
  <si>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</si>
  <si>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</si>
  <si>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</si>
  <si>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</si>
  <si>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</si>
  <si>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</si>
  <si>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</si>
  <si>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</si>
  <si>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</si>
  <si>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</si>
  <si>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</si>
  <si>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</si>
  <si>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</si>
  <si>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</si>
  <si>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</si>
  <si>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</si>
  <si>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</si>
  <si>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</si>
  <si>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</si>
  <si>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</si>
  <si>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</si>
  <si>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</si>
  <si>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</si>
  <si>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</si>
  <si>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</si>
  <si>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</si>
  <si>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</si>
  <si>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</si>
  <si>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</si>
  <si>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</si>
  <si>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</si>
  <si>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</si>
  <si>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</si>
  <si>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</si>
  <si>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</si>
  <si>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</si>
  <si>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</si>
  <si>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</si>
  <si>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</si>
  <si>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</si>
  <si>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</si>
  <si>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</si>
  <si>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</si>
  <si>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</si>
  <si>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</si>
  <si>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</si>
  <si>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</si>
  <si>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</si>
  <si>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</si>
  <si>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</si>
  <si>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</si>
  <si>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</si>
  <si>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</si>
  <si>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</si>
  <si>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</si>
  <si>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</si>
  <si>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</si>
  <si>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</si>
  <si>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</si>
  <si>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</si>
  <si>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</si>
  <si>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</si>
  <si>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</si>
  <si>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</si>
  <si>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</si>
  <si>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</si>
  <si>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</si>
  <si>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</si>
  <si>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</si>
  <si>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</si>
  <si>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</si>
  <si>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</si>
  <si>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</si>
  <si>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</si>
  <si>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</si>
  <si>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</si>
  <si>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</si>
  <si>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</si>
  <si>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</si>
  <si>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</si>
  <si>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</si>
  <si>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</si>
  <si>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</si>
  <si>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</si>
  <si>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</si>
  <si>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</si>
  <si>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</si>
  <si>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</si>
  <si>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</si>
  <si>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</si>
  <si>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</si>
  <si>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</si>
  <si>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</si>
  <si>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</si>
  <si>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</si>
  <si>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</si>
  <si>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</si>
  <si>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</si>
  <si>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</si>
  <si>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</si>
  <si>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</si>
  <si>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</si>
  <si>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</si>
  <si>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</si>
  <si>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</si>
  <si>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</si>
  <si>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</si>
  <si>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</si>
  <si>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</si>
  <si>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</si>
  <si>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</si>
  <si>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</si>
  <si>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</si>
  <si>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</si>
  <si>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</si>
  <si>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</si>
  <si>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</si>
  <si>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</si>
  <si>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</si>
  <si>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</si>
  <si>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</si>
  <si>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</si>
  <si>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</si>
  <si>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</si>
  <si>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</si>
  <si>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</si>
  <si>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</si>
  <si>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</si>
  <si>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</si>
  <si>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</si>
  <si>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</si>
  <si>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</si>
  <si>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</si>
  <si>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</si>
  <si>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</si>
  <si>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</si>
  <si>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</si>
  <si>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</si>
  <si>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</si>
  <si>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</si>
  <si>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</si>
  <si>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</si>
  <si>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</si>
  <si>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</si>
  <si>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</si>
  <si>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</si>
  <si>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</si>
  <si>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</si>
  <si>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</si>
  <si>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</si>
  <si>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</si>
  <si>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</si>
  <si>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</si>
  <si>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</si>
  <si>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</si>
  <si>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</si>
  <si>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</si>
  <si>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</si>
  <si>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</si>
  <si>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</si>
  <si>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</si>
  <si>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</si>
  <si>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</si>
  <si>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</si>
  <si>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</si>
  <si>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</si>
  <si>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</si>
  <si>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</si>
  <si>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</si>
  <si>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</si>
  <si>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</si>
  <si>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</si>
  <si>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</si>
  <si>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</si>
  <si>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</si>
  <si>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</si>
  <si>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</si>
  <si>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</si>
  <si>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</si>
  <si>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</si>
  <si>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</si>
  <si>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</si>
  <si>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</si>
  <si>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</si>
  <si>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</si>
  <si>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</si>
  <si>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</si>
  <si>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</si>
  <si>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</si>
  <si>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</si>
  <si>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</si>
  <si>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</si>
  <si>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</si>
  <si>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</si>
  <si>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</si>
  <si>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</si>
  <si>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</si>
  <si>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</si>
  <si>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</si>
  <si>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</si>
  <si>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</si>
  <si>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</si>
  <si>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</si>
  <si>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</si>
  <si>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</si>
  <si>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</si>
  <si>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</si>
  <si>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</si>
  <si>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</si>
  <si>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</si>
  <si>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</si>
  <si>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</si>
  <si>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</si>
  <si>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</si>
  <si>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</si>
  <si>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</si>
  <si>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</si>
  <si>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</si>
  <si>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</si>
  <si>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</si>
  <si>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</si>
  <si>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</si>
  <si>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</si>
  <si>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</si>
  <si>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</si>
  <si>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</si>
  <si>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</si>
  <si>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</si>
  <si>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</si>
  <si>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</si>
  <si>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</si>
  <si>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</si>
  <si>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</si>
  <si>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</si>
  <si>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</si>
  <si>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</si>
  <si>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</si>
  <si>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</si>
  <si>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</si>
  <si>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</si>
  <si>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</si>
  <si>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</si>
  <si>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</si>
  <si>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</si>
  <si>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</si>
  <si>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</si>
  <si>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</si>
  <si>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</si>
  <si>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</si>
  <si>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</si>
  <si>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</si>
  <si>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</si>
  <si>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</si>
  <si>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</si>
  <si>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</si>
  <si>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</si>
  <si>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</si>
  <si>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</si>
  <si>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</si>
  <si>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</si>
  <si>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</si>
  <si>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</si>
  <si>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</si>
  <si>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</si>
  <si>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</si>
  <si>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</si>
  <si>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</si>
  <si>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</si>
  <si>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</si>
  <si>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</si>
  <si>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</si>
  <si>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</si>
  <si>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</si>
  <si>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</si>
  <si>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</si>
  <si>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</si>
  <si>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</si>
  <si>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</si>
  <si>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</si>
  <si>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</si>
  <si>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</si>
  <si>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</si>
  <si>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</si>
  <si>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</si>
  <si>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</si>
  <si>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</si>
  <si>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</si>
  <si>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</si>
  <si>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</si>
  <si>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</si>
  <si>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</si>
  <si>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</si>
  <si>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</si>
  <si>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</si>
  <si>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</si>
  <si>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</si>
  <si>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</si>
  <si>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</si>
  <si>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</si>
  <si>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</si>
  <si>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</si>
  <si>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</si>
  <si>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</si>
  <si>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</si>
  <si>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</si>
  <si>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</si>
  <si>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</si>
  <si>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</si>
  <si>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</si>
  <si>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</si>
  <si>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</si>
  <si>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</si>
  <si>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</si>
  <si>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</si>
  <si>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</si>
  <si>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</si>
  <si>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</si>
  <si>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</si>
  <si>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</si>
  <si>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</si>
  <si>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</si>
  <si>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</si>
  <si>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</si>
  <si>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</si>
  <si>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</si>
  <si>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</si>
  <si>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</si>
  <si>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</si>
  <si>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</si>
  <si>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</si>
  <si>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</si>
  <si>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</si>
  <si>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</si>
  <si>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</si>
  <si>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</si>
  <si>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</si>
  <si>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</si>
  <si>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</si>
  <si>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</si>
  <si>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</si>
  <si>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</si>
  <si>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</si>
  <si>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</si>
  <si>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</si>
  <si>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</si>
  <si>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</si>
  <si>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</si>
  <si>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</si>
  <si>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</si>
  <si>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</si>
  <si>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</si>
  <si>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</si>
  <si>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</si>
  <si>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</si>
  <si>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</si>
  <si>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</si>
  <si>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</si>
  <si>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</si>
  <si>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</si>
  <si>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</si>
  <si>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</si>
  <si>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</si>
  <si>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</si>
  <si>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</si>
  <si>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</si>
  <si>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</si>
  <si>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</si>
  <si>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</si>
  <si>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</si>
  <si>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</si>
  <si>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</si>
  <si>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</si>
  <si>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</si>
  <si>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</si>
  <si>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</si>
  <si>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</si>
  <si>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</si>
  <si>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</si>
  <si>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</si>
  <si>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</si>
  <si>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</si>
  <si>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</si>
  <si>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</si>
  <si>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</si>
  <si>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</si>
  <si>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</si>
  <si>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</si>
  <si>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</si>
  <si>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</si>
  <si>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</si>
  <si>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</si>
  <si>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</si>
  <si>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</si>
  <si>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</si>
  <si>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</si>
  <si>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</si>
  <si>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</si>
  <si>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</si>
  <si>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</si>
  <si>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</si>
  <si>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</si>
  <si>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</si>
  <si>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</si>
  <si>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</si>
  <si>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</si>
  <si>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</si>
  <si>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</si>
  <si>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</si>
  <si>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</si>
  <si>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</si>
  <si>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</si>
  <si>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</si>
  <si>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</si>
  <si>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</si>
  <si>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</si>
  <si>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</si>
  <si>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</si>
  <si>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</si>
  <si>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</si>
  <si>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</si>
  <si>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</si>
  <si>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</si>
  <si>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</si>
  <si>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</si>
  <si>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</si>
  <si>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</si>
  <si>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</si>
  <si>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</si>
  <si>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</si>
  <si>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</si>
  <si>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</si>
  <si>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</si>
  <si>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</si>
  <si>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</si>
  <si>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</si>
  <si>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</si>
  <si>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</si>
  <si>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</si>
  <si>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</si>
  <si>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</si>
  <si>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</si>
  <si>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</si>
  <si>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</si>
  <si>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</si>
  <si>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</si>
  <si>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</si>
  <si>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</si>
  <si>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</si>
  <si>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</si>
  <si>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</si>
  <si>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</si>
  <si>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</si>
  <si>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</si>
  <si>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</si>
  <si>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</si>
  <si>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</si>
  <si>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</si>
  <si>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</si>
  <si>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</si>
  <si>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</si>
  <si>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</si>
  <si>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</si>
  <si>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</si>
  <si>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</si>
  <si>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</si>
  <si>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</si>
  <si>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</si>
  <si>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</si>
  <si>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</si>
  <si>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</si>
  <si>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</si>
  <si>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</si>
  <si>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</si>
  <si>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</si>
  <si>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</si>
  <si>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</si>
  <si>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</si>
  <si>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</si>
  <si>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</si>
  <si>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</si>
  <si>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</si>
  <si>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</si>
  <si>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</si>
  <si>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</si>
  <si>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</si>
  <si>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</si>
  <si>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</si>
  <si>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</si>
  <si>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</si>
  <si>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</si>
  <si>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</si>
  <si>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</si>
  <si>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</si>
  <si>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</si>
  <si>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</si>
  <si>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</si>
  <si>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</si>
  <si>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</si>
  <si>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</si>
  <si>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</si>
  <si>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</si>
  <si>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</si>
  <si>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</si>
  <si>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</si>
  <si>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</si>
  <si>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</si>
  <si>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</si>
  <si>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</si>
  <si>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</si>
  <si>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</si>
  <si>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</si>
  <si>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</si>
  <si>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</si>
  <si>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</si>
  <si>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</si>
  <si>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</si>
  <si>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</si>
  <si>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</si>
  <si>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</si>
  <si>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</si>
  <si>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</si>
  <si>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</si>
  <si>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</si>
  <si>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</si>
  <si>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</si>
  <si>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</si>
  <si>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</si>
  <si>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</si>
  <si>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</si>
  <si>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</si>
  <si>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</si>
  <si>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</si>
  <si>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</si>
  <si>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</si>
  <si>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</si>
  <si>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</si>
  <si>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</si>
  <si>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</si>
  <si>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</si>
  <si>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</si>
  <si>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</si>
  <si>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</si>
  <si>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</si>
  <si>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</si>
  <si>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</si>
  <si>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</si>
  <si>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</si>
  <si>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</si>
  <si>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</si>
  <si>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</si>
  <si>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</si>
  <si>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</si>
  <si>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</si>
  <si>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</si>
  <si>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</si>
  <si>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</si>
  <si>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</si>
  <si>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</si>
  <si>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</si>
  <si>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</si>
  <si>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</si>
  <si>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</si>
  <si>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</si>
  <si>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</si>
  <si>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</si>
  <si>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</si>
  <si>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</si>
  <si>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</si>
  <si>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</si>
  <si>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</si>
  <si>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</si>
  <si>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</si>
  <si>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</si>
  <si>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</si>
  <si>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</si>
  <si>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</si>
  <si>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</si>
  <si>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</si>
  <si>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</si>
  <si>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</si>
  <si>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</si>
  <si>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</si>
  <si>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</si>
  <si>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</si>
  <si>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</si>
  <si>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</si>
  <si>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</si>
  <si>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</si>
  <si>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</si>
  <si>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</si>
  <si>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</si>
  <si>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</si>
  <si>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</si>
  <si>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</si>
  <si>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</si>
  <si>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</si>
  <si>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</si>
  <si>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</si>
  <si>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</si>
  <si>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</si>
  <si>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</si>
  <si>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</si>
  <si>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</si>
  <si>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</si>
  <si>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</si>
  <si>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</si>
  <si>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</si>
  <si>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</si>
  <si>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</si>
  <si>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</si>
  <si>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</si>
  <si>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</si>
  <si>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</si>
  <si>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</si>
  <si>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</si>
  <si>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</si>
  <si>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</si>
  <si>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</si>
  <si>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</si>
  <si>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</si>
  <si>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</si>
  <si>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</si>
  <si>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</si>
  <si>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</si>
  <si>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</si>
  <si>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</si>
  <si>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</si>
  <si>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</si>
  <si>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</si>
  <si>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</si>
  <si>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</si>
  <si>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</si>
  <si>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</si>
  <si>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</si>
  <si>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</si>
  <si>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</si>
  <si>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</si>
  <si>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</si>
  <si>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</si>
  <si>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</si>
  <si>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</si>
  <si>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</si>
  <si>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</si>
  <si>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</si>
  <si>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</si>
  <si>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</si>
  <si>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</si>
  <si>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</si>
  <si>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</si>
  <si>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</si>
  <si>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</si>
  <si>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</si>
  <si>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</si>
  <si>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</si>
  <si>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</si>
  <si>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</si>
  <si>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</si>
  <si>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</si>
  <si>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</si>
  <si>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</si>
  <si>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</si>
  <si>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</si>
  <si>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</si>
  <si>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</si>
  <si>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</si>
  <si>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</si>
  <si>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</si>
  <si>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</si>
  <si>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</si>
  <si>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</si>
  <si>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</si>
  <si>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</si>
  <si>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</si>
  <si>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</si>
  <si>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</si>
  <si>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</si>
  <si>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</si>
  <si>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</si>
  <si>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</si>
  <si>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</si>
  <si>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</si>
  <si>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</si>
  <si>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</si>
  <si>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</si>
  <si>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</si>
  <si>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</si>
  <si>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</si>
  <si>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</si>
  <si>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</si>
  <si>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</si>
  <si>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</si>
  <si>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</si>
  <si>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</si>
  <si>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</si>
  <si>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</si>
  <si>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</si>
  <si>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</si>
  <si>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</si>
  <si>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</si>
  <si>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</si>
  <si>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</si>
  <si>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</si>
  <si>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</si>
  <si>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</si>
  <si>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</si>
  <si>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</si>
  <si>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</si>
  <si>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</si>
  <si>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</si>
  <si>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</si>
  <si>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</si>
  <si>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</si>
  <si>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</si>
  <si>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</si>
  <si>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</si>
  <si>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</si>
  <si>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</si>
  <si>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</si>
  <si>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</si>
  <si>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</si>
  <si>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</si>
  <si>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</si>
  <si>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</si>
  <si>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</si>
  <si>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</si>
  <si>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</si>
  <si>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</si>
  <si>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</si>
  <si>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</si>
  <si>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</si>
  <si>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</si>
  <si>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</si>
  <si>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</si>
  <si>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</si>
  <si>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</si>
  <si>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</si>
  <si>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</si>
  <si>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</si>
  <si>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</si>
  <si>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</si>
  <si>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</si>
  <si>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</si>
  <si>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</si>
  <si>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</si>
  <si>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</si>
  <si>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</si>
  <si>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</si>
  <si>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</si>
  <si>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</si>
  <si>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</si>
  <si>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</si>
  <si>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</si>
  <si>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</si>
  <si>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</si>
  <si>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</si>
  <si>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</si>
  <si>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</si>
  <si>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</si>
  <si>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</si>
  <si>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</si>
  <si>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</si>
  <si>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</si>
  <si>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</si>
  <si>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</si>
  <si>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</si>
  <si>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</si>
  <si>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</si>
  <si>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</si>
  <si>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</si>
  <si>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</si>
  <si>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</si>
  <si>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</si>
  <si>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</si>
  <si>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</si>
  <si>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</si>
  <si>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</si>
  <si>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</si>
  <si>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</si>
  <si>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</si>
  <si>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</si>
  <si>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</si>
  <si>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</si>
  <si>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</si>
  <si>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</si>
  <si>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</si>
  <si>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</si>
  <si>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</si>
  <si>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</si>
  <si>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</si>
  <si>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</si>
  <si>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</si>
  <si>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</si>
  <si>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</si>
  <si>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</si>
  <si>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</si>
  <si>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</si>
  <si>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</si>
  <si>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</si>
  <si>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</si>
  <si>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</si>
  <si>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</si>
  <si>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</si>
  <si>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</si>
  <si>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</si>
  <si>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</si>
  <si>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</si>
  <si>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</si>
  <si>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</si>
  <si>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</si>
  <si>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</si>
  <si>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</si>
  <si>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</si>
  <si>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</si>
  <si>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</si>
  <si>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</si>
  <si>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</si>
  <si>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</si>
  <si>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</si>
  <si>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</si>
  <si>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</si>
  <si>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</si>
  <si>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</si>
  <si>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</si>
  <si>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</si>
  <si>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</si>
  <si>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</si>
  <si>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</si>
  <si>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</si>
  <si>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</si>
  <si>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</si>
  <si>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</si>
  <si>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</si>
  <si>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</si>
  <si>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</si>
  <si>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</si>
  <si>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</si>
  <si>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</si>
  <si>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</si>
  <si>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</si>
  <si>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</si>
  <si>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</si>
  <si>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</si>
  <si>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</si>
  <si>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</si>
  <si>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</si>
  <si>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</si>
  <si>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</si>
  <si>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</si>
  <si>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</si>
  <si>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</si>
  <si>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</si>
  <si>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</si>
  <si>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</si>
  <si>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</si>
  <si>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</si>
  <si>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</si>
  <si>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</si>
  <si>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</si>
  <si>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</si>
  <si>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</si>
  <si>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</si>
  <si>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</si>
  <si>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</si>
  <si>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</si>
  <si>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</si>
  <si>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</si>
  <si>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</si>
  <si>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</si>
  <si>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</si>
  <si>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</si>
  <si>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</si>
  <si>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</si>
  <si>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</si>
  <si>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</si>
  <si>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</si>
  <si>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</si>
  <si>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</si>
  <si>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</si>
  <si>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</si>
  <si>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</si>
  <si>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</si>
  <si>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</si>
  <si>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</si>
  <si>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</si>
  <si>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</si>
  <si>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</si>
  <si>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</si>
  <si>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</si>
  <si>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</si>
  <si>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</si>
  <si>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</si>
  <si>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</si>
  <si>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</si>
  <si>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</si>
  <si>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</si>
  <si>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</si>
  <si>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</si>
  <si>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</si>
  <si>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</si>
  <si>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</si>
  <si>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</si>
  <si>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</si>
  <si>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</si>
  <si>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</si>
  <si>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</si>
  <si>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</si>
  <si>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</si>
  <si>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</si>
  <si>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</si>
  <si>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</si>
  <si>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</si>
  <si>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</si>
  <si>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</si>
  <si>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</si>
  <si>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</si>
  <si>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</si>
  <si>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</si>
  <si>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</si>
  <si>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</si>
  <si>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</si>
  <si>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</si>
  <si>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</si>
  <si>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</si>
  <si>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</si>
  <si>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</si>
  <si>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</si>
  <si>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</si>
  <si>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</si>
  <si>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</si>
  <si>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</si>
  <si>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</si>
  <si>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</si>
  <si>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</si>
  <si>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</si>
  <si>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</si>
  <si>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</si>
  <si>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</si>
  <si>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</si>
  <si>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</si>
  <si>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</si>
  <si>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</si>
  <si>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</si>
  <si>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</si>
  <si>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</si>
  <si>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</si>
  <si>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</si>
  <si>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</si>
  <si>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</si>
  <si>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</si>
  <si>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</si>
  <si>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</si>
  <si>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</si>
  <si>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</si>
  <si>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</si>
  <si>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</si>
  <si>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</si>
  <si>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</si>
  <si>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</si>
  <si>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</si>
  <si>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</si>
  <si>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</si>
  <si>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</si>
  <si>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</si>
  <si>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</si>
  <si>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</si>
  <si>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</si>
  <si>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</si>
  <si>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</si>
  <si>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</si>
  <si>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</si>
  <si>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</si>
  <si>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</si>
  <si>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</si>
  <si>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</si>
  <si>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</si>
  <si>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</si>
  <si>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</si>
  <si>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</si>
  <si>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</si>
  <si>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</si>
  <si>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</si>
  <si>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</si>
  <si>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</si>
  <si>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</si>
  <si>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</si>
  <si>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</si>
  <si>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</si>
  <si>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</si>
  <si>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</si>
  <si>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</si>
  <si>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</si>
  <si>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</si>
  <si>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</si>
  <si>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</si>
  <si>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</si>
  <si>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</si>
  <si>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</si>
  <si>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</si>
  <si>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</si>
  <si>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</si>
  <si>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</si>
  <si>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</si>
  <si>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</si>
  <si>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</si>
  <si>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</si>
  <si>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</si>
  <si>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</si>
  <si>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</si>
  <si>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</si>
  <si>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</si>
  <si>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</si>
  <si>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</si>
  <si>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</si>
  <si>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</si>
  <si>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</si>
  <si>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</si>
  <si>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</si>
  <si>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</si>
  <si>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</si>
  <si>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</si>
  <si>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</si>
  <si>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</si>
  <si>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</si>
  <si>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</si>
  <si>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</si>
  <si>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</si>
  <si>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</si>
  <si>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</si>
  <si>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</si>
  <si>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</si>
  <si>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</si>
  <si>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</si>
  <si>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</si>
  <si>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</si>
  <si>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</si>
  <si>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</si>
  <si>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</si>
  <si>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</si>
  <si>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</si>
  <si>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</si>
  <si>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</si>
  <si>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</si>
  <si>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</si>
  <si>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</si>
  <si>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</si>
  <si>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</si>
  <si>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</si>
  <si>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</si>
  <si>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</si>
  <si>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</si>
  <si>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</si>
  <si>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</si>
  <si>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</si>
  <si>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</si>
  <si>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</si>
  <si>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</si>
  <si>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</si>
  <si>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</si>
  <si>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</si>
  <si>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</si>
  <si>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</si>
  <si>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</si>
  <si>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</si>
  <si>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</si>
  <si>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</si>
  <si>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</si>
  <si>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</si>
  <si>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</si>
  <si>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</si>
  <si>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</si>
  <si>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</si>
  <si>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</si>
  <si>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</si>
  <si>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</si>
  <si>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</si>
  <si>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</si>
  <si>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</si>
  <si>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</si>
  <si>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</si>
  <si>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</si>
  <si>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</si>
  <si>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</si>
  <si>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</si>
  <si>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</si>
  <si>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</si>
  <si>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</si>
  <si>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</si>
  <si>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</si>
  <si>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</si>
  <si>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</si>
  <si>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</si>
  <si>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</si>
  <si>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</si>
  <si>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</si>
  <si>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</si>
  <si>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</si>
  <si>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</si>
  <si>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</si>
  <si>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</si>
  <si>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</si>
  <si>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</si>
  <si>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</si>
  <si>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</si>
  <si>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</si>
  <si>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</si>
  <si>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</si>
  <si>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</si>
  <si>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</si>
  <si>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</si>
  <si>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</si>
  <si>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</si>
  <si>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</si>
  <si>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</si>
  <si>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</si>
  <si>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</si>
  <si>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</si>
  <si>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</si>
  <si>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</si>
  <si>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</si>
  <si>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</si>
  <si>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</si>
  <si>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</si>
  <si>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</si>
  <si>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</si>
  <si>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</si>
  <si>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</si>
  <si>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</si>
  <si>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</si>
  <si>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</si>
  <si>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</si>
  <si>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</si>
  <si>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</si>
  <si>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</si>
  <si>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</si>
  <si>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</si>
  <si>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</si>
  <si>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</si>
  <si>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</si>
  <si>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</si>
  <si>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</si>
  <si>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</si>
  <si>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</si>
  <si>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</si>
  <si>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</si>
  <si>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</si>
  <si>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</si>
  <si>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</si>
  <si>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</si>
  <si>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</si>
  <si>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</si>
  <si>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</si>
  <si>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</si>
  <si>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</si>
  <si>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</si>
  <si>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</si>
  <si>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</si>
  <si>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</si>
  <si>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</si>
  <si>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</si>
  <si>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</si>
  <si>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</si>
  <si>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</si>
  <si>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</si>
  <si>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</si>
  <si>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</si>
  <si>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</si>
  <si>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</si>
  <si>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</si>
  <si>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</si>
  <si>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</si>
  <si>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</si>
  <si>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</si>
  <si>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</si>
  <si>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</si>
  <si>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</si>
  <si>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</si>
  <si>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</si>
  <si>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</si>
  <si>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</si>
  <si>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</si>
  <si>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</si>
  <si>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</si>
  <si>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</si>
  <si>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</si>
  <si>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</si>
  <si>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</si>
  <si>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</si>
  <si>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</si>
  <si>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</si>
  <si>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</si>
  <si>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</si>
  <si>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</si>
  <si>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</si>
  <si>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</si>
  <si>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</si>
  <si>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</si>
  <si>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</si>
  <si>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</si>
  <si>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</si>
  <si>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</si>
  <si>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</si>
  <si>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</si>
  <si>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</si>
  <si>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</si>
  <si>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</si>
  <si>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</si>
  <si>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</si>
  <si>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</si>
  <si>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</si>
  <si>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</si>
  <si>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</si>
  <si>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</si>
  <si>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</si>
  <si>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</si>
  <si>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</si>
  <si>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</si>
  <si>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</si>
  <si>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</si>
  <si>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</si>
  <si>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</si>
  <si>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</si>
  <si>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</si>
  <si>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</si>
  <si>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</si>
  <si>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</si>
  <si>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</si>
  <si>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</si>
  <si>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</si>
  <si>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</si>
  <si>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</si>
  <si>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</si>
  <si>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</si>
  <si>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</si>
  <si>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</si>
  <si>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</si>
  <si>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</si>
  <si>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</si>
  <si>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</si>
  <si>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</si>
  <si>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</si>
  <si>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</si>
  <si>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</si>
  <si>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</si>
  <si>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</si>
  <si>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</si>
  <si>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</si>
  <si>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</si>
  <si>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</si>
  <si>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</si>
  <si>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</si>
  <si>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</si>
  <si>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</si>
  <si>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</si>
  <si>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</si>
  <si>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</si>
  <si>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</si>
  <si>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</si>
  <si>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</si>
  <si>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</si>
  <si>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</si>
  <si>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</si>
  <si>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</si>
  <si>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</si>
  <si>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</si>
  <si>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</si>
  <si>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</si>
  <si>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</si>
  <si>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</si>
  <si>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</si>
  <si>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</si>
  <si>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</si>
  <si>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</si>
  <si>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</si>
  <si>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</si>
  <si>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</si>
  <si>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</si>
  <si>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</si>
  <si>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</si>
  <si>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</si>
  <si>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</si>
  <si>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</si>
  <si>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</si>
  <si>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</si>
  <si>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</si>
  <si>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</si>
  <si>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</si>
  <si>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</si>
  <si>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</si>
  <si>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</si>
  <si>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</si>
  <si>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</si>
  <si>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</si>
  <si>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</si>
  <si>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</si>
  <si>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</si>
  <si>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</si>
  <si>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</si>
  <si>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</si>
  <si>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</si>
  <si>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</si>
  <si>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</si>
  <si>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</si>
  <si>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</si>
  <si>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</si>
  <si>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</si>
  <si>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</si>
  <si>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</si>
  <si>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</si>
  <si>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</si>
  <si>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</si>
  <si>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</si>
  <si>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</si>
  <si>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</si>
  <si>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</si>
  <si>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</si>
  <si>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</si>
  <si>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</si>
  <si>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</si>
  <si>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</si>
  <si>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</si>
  <si>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</si>
  <si>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</si>
  <si>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</si>
  <si>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</si>
  <si>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</si>
  <si>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</si>
  <si>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</si>
  <si>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</si>
  <si>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</si>
  <si>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</si>
  <si>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</si>
  <si>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</si>
  <si>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</si>
  <si>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</si>
  <si>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</si>
  <si>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</si>
  <si>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</si>
  <si>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</si>
  <si>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</si>
  <si>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</si>
  <si>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</si>
  <si>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</si>
  <si>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</si>
  <si>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</si>
  <si>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</si>
  <si>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</si>
  <si>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</si>
  <si>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</si>
  <si>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</si>
  <si>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</si>
  <si>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</si>
  <si>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</si>
  <si>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</si>
  <si>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</si>
  <si>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</si>
  <si>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</si>
  <si>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</si>
  <si>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</si>
  <si>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</si>
  <si>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</si>
  <si>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</si>
  <si>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</si>
  <si>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</si>
  <si>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</si>
  <si>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</si>
  <si>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</si>
  <si>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</si>
  <si>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</si>
  <si>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</si>
  <si>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</si>
  <si>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</si>
  <si>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</si>
  <si>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</si>
  <si>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</si>
  <si>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</si>
  <si>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</si>
  <si>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</si>
  <si>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</si>
  <si>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</si>
  <si>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</si>
  <si>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</si>
  <si>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</si>
  <si>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</si>
  <si>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</si>
  <si>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</si>
  <si>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</si>
  <si>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</si>
  <si>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</si>
  <si>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</si>
  <si>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</si>
  <si>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</si>
  <si>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</si>
  <si>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</si>
  <si>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</si>
  <si>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</si>
  <si>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</si>
  <si>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</si>
  <si>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</si>
  <si>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</si>
  <si>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</si>
  <si>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</si>
  <si>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</si>
  <si>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</si>
  <si>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</si>
  <si>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</si>
  <si>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</si>
  <si>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</si>
  <si>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</si>
  <si>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</si>
  <si>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</si>
  <si>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</si>
  <si>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</si>
  <si>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</si>
  <si>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</si>
  <si>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</si>
  <si>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</si>
  <si>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</si>
  <si>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</si>
  <si>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</si>
  <si>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</si>
  <si>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</si>
  <si>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</si>
  <si>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</si>
  <si>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</si>
  <si>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</si>
  <si>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</si>
  <si>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</si>
  <si>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</si>
  <si>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</si>
  <si>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</si>
  <si>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</si>
  <si>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</si>
  <si>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</si>
  <si>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</si>
  <si>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</si>
  <si>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</si>
  <si>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</si>
  <si>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</si>
  <si>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</si>
  <si>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</si>
  <si>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</si>
  <si>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</si>
  <si>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</si>
  <si>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</si>
  <si>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</si>
  <si>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</si>
  <si>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</si>
  <si>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</si>
  <si>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</si>
  <si>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</si>
  <si>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</si>
  <si>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</si>
  <si>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</si>
  <si>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</si>
  <si>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</si>
  <si>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</si>
  <si>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</si>
  <si>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</si>
  <si>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</si>
  <si>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</si>
  <si>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</si>
  <si>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</si>
  <si>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</si>
  <si>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</si>
  <si>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</si>
  <si>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</si>
  <si>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</si>
  <si>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</si>
  <si>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</si>
  <si>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</si>
  <si>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</si>
  <si>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</si>
  <si>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</si>
  <si>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</si>
  <si>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</si>
  <si>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</si>
  <si>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</si>
  <si>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</si>
  <si>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</si>
  <si>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</si>
  <si>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</si>
  <si>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</si>
  <si>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</si>
  <si>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</si>
  <si>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</si>
  <si>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</si>
  <si>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</si>
  <si>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</si>
  <si>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</si>
  <si>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</si>
  <si>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</si>
  <si>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</si>
  <si>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</si>
  <si>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</si>
  <si>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</si>
  <si>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</si>
  <si>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</si>
  <si>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</si>
  <si>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</si>
  <si>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</si>
  <si>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</si>
  <si>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</si>
  <si>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</si>
  <si>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</si>
  <si>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</si>
  <si>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</si>
  <si>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</si>
  <si>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</si>
  <si>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</si>
  <si>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</si>
  <si>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</si>
  <si>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</si>
  <si>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</si>
  <si>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</si>
  <si>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</si>
  <si>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</si>
  <si>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</si>
  <si>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</si>
  <si>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</si>
  <si>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</si>
  <si>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</si>
  <si>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</si>
  <si>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</si>
  <si>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</si>
  <si>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</si>
  <si>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</si>
  <si>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</si>
  <si>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</si>
  <si>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</si>
  <si>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</si>
  <si>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</si>
  <si>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</si>
  <si>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</si>
  <si>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</si>
  <si>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</si>
  <si>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</si>
  <si>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</si>
  <si>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</si>
  <si>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</si>
  <si>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</si>
  <si>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</si>
  <si>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</si>
  <si>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</si>
  <si>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</si>
  <si>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</si>
  <si>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</si>
  <si>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</si>
  <si>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</si>
  <si>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</si>
  <si>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</si>
  <si>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</si>
  <si>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</si>
  <si>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</si>
  <si>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</si>
  <si>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</si>
  <si>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</si>
  <si>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</si>
  <si>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</si>
  <si>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</si>
  <si>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</si>
  <si>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</si>
  <si>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</si>
  <si>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</si>
  <si>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</si>
  <si>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</si>
  <si>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</si>
  <si>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</si>
  <si>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</si>
  <si>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</si>
  <si>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</si>
  <si>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</si>
  <si>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</si>
  <si>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</si>
  <si>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</si>
  <si>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</si>
  <si>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</si>
  <si>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</si>
  <si>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</si>
  <si>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</si>
  <si>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</si>
  <si>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</si>
  <si>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</si>
  <si>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</si>
  <si>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</si>
  <si>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</si>
  <si>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</si>
  <si>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</si>
  <si>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</si>
  <si>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</si>
  <si>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</si>
  <si>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</si>
  <si>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</si>
  <si>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</si>
  <si>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</si>
  <si>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</si>
  <si>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</si>
  <si>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</si>
  <si>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</si>
  <si>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</si>
  <si>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</si>
  <si>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</si>
  <si>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</si>
  <si>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</si>
  <si>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</si>
  <si>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</si>
  <si>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</si>
  <si>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</si>
  <si>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</si>
  <si>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</si>
  <si>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</si>
  <si>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</si>
  <si>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</si>
  <si>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</si>
  <si>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</si>
  <si>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</si>
  <si>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</si>
  <si>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</si>
  <si>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</si>
  <si>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</si>
  <si>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</si>
  <si>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</si>
  <si>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</si>
  <si>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</si>
  <si>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</si>
  <si>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</si>
  <si>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</si>
  <si>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</si>
  <si>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</si>
  <si>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</si>
  <si>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</si>
  <si>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</si>
  <si>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</si>
  <si>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</si>
  <si>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</si>
  <si>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</si>
  <si>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</si>
  <si>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</si>
  <si>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</si>
  <si>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</si>
  <si>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</si>
  <si>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</si>
  <si>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</si>
  <si>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</si>
  <si>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</si>
  <si>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</si>
  <si>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</si>
  <si>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</si>
  <si>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</si>
  <si>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</si>
  <si>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</si>
  <si>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</si>
  <si>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</si>
  <si>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</si>
  <si>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</si>
  <si>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</si>
  <si>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</si>
  <si>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</si>
  <si>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</si>
  <si>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</si>
  <si>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</si>
  <si>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</si>
  <si>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</si>
  <si>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</si>
  <si>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</si>
  <si>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</si>
  <si>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</si>
  <si>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</si>
  <si>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</si>
  <si>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</si>
  <si>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</si>
  <si>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</si>
  <si>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</si>
  <si>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</si>
  <si>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</si>
  <si>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</si>
  <si>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</si>
  <si>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</si>
  <si>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</si>
  <si>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</si>
  <si>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</si>
  <si>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</si>
  <si>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</si>
  <si>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</si>
  <si>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</si>
  <si>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</si>
  <si>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</si>
  <si>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</si>
  <si>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</si>
  <si>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</si>
  <si>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</si>
  <si>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</si>
  <si>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</si>
  <si>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</si>
  <si>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</si>
  <si>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</si>
  <si>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</si>
  <si>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</si>
  <si>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</si>
  <si>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</si>
  <si>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</si>
  <si>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</si>
  <si>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</si>
  <si>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</si>
  <si>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</si>
  <si>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</si>
  <si>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</si>
  <si>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</si>
  <si>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</si>
  <si>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</si>
  <si>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</si>
  <si>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</si>
  <si>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</si>
  <si>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</si>
  <si>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</si>
  <si>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</si>
  <si>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</si>
  <si>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</si>
  <si>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</si>
  <si>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</si>
  <si>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</si>
  <si>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</si>
  <si>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</si>
  <si>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</si>
  <si>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</si>
  <si>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</si>
  <si>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</si>
  <si>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</si>
  <si>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</si>
  <si>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</si>
  <si>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</si>
  <si>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</si>
  <si>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</si>
  <si>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</si>
  <si>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</si>
  <si>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</si>
  <si>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</si>
  <si>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</si>
  <si>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</si>
  <si>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</si>
  <si>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</si>
  <si>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</si>
  <si>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</si>
  <si>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</si>
  <si>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</si>
  <si>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</si>
  <si>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</si>
  <si>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</si>
  <si>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</si>
  <si>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</si>
  <si>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</si>
  <si>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</si>
  <si>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</si>
  <si>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</si>
  <si>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</si>
  <si>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</si>
  <si>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</si>
  <si>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</si>
  <si>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</si>
  <si>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</si>
  <si>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</si>
  <si>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</si>
  <si>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</si>
  <si>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</si>
  <si>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</si>
  <si>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</si>
  <si>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</si>
  <si>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</si>
  <si>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</si>
  <si>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</si>
  <si>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</si>
  <si>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</si>
  <si>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</si>
  <si>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</si>
  <si>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</si>
  <si>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</si>
  <si>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</si>
  <si>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</si>
  <si>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</si>
  <si>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</si>
  <si>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</si>
  <si>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</si>
  <si>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</si>
  <si>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</si>
  <si>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</si>
  <si>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</si>
  <si>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</si>
  <si>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</si>
  <si>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</si>
  <si>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</si>
  <si>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</si>
  <si>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</si>
  <si>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</si>
  <si>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</si>
  <si>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</si>
  <si>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</si>
  <si>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</si>
  <si>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</si>
  <si>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</si>
  <si>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</si>
  <si>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</si>
  <si>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</si>
  <si>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</si>
  <si>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</si>
  <si>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</si>
  <si>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</si>
  <si>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</si>
  <si>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</si>
  <si>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</si>
  <si>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</si>
  <si>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</si>
  <si>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</si>
  <si>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</si>
  <si>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</si>
  <si>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</si>
  <si>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</si>
  <si>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</si>
  <si>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</si>
  <si>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</si>
  <si>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</si>
  <si>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</si>
  <si>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</si>
  <si>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</si>
  <si>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</si>
  <si>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</si>
  <si>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</si>
  <si>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</si>
  <si>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</si>
  <si>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</si>
  <si>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</si>
  <si>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</si>
  <si>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</si>
  <si>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</si>
  <si>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</si>
  <si>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</si>
  <si>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</si>
  <si>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</si>
  <si>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</si>
  <si>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</si>
  <si>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</si>
  <si>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</si>
  <si>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</si>
  <si>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</si>
  <si>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</si>
  <si>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</si>
  <si>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</si>
  <si>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</si>
  <si>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</si>
  <si>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</si>
  <si>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</si>
  <si>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</si>
  <si>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</si>
  <si>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</si>
  <si>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</si>
  <si>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</si>
  <si>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</si>
  <si>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</si>
  <si>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</si>
  <si>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</si>
  <si>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</si>
  <si>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</si>
  <si>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</si>
  <si>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</si>
  <si>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</si>
  <si>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</si>
  <si>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</si>
  <si>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</si>
  <si>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</si>
  <si>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</si>
  <si>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</si>
  <si>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</si>
  <si>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</si>
  <si>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</si>
  <si>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</si>
  <si>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</si>
  <si>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</si>
  <si>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</si>
  <si>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</si>
  <si>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</si>
  <si>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</si>
  <si>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</si>
  <si>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</si>
  <si>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</si>
  <si>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</si>
  <si>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</si>
  <si>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</si>
  <si>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</si>
  <si>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</si>
  <si>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</si>
  <si>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</si>
  <si>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</si>
  <si>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</si>
  <si>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</si>
  <si>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</si>
  <si>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</si>
  <si>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</si>
  <si>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</si>
  <si>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</si>
  <si>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</si>
  <si>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</si>
  <si>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</si>
  <si>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</si>
  <si>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</si>
  <si>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</si>
  <si>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</si>
  <si>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</si>
  <si>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</si>
  <si>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</si>
  <si>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</si>
  <si>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</si>
  <si>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</si>
  <si>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</si>
  <si>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</si>
  <si>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</si>
  <si>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</si>
  <si>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</si>
  <si>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</si>
  <si>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</si>
  <si>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</si>
  <si>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</si>
  <si>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</si>
  <si>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</si>
  <si>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</si>
  <si>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</si>
  <si>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</si>
  <si>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</si>
  <si>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</si>
  <si>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</si>
  <si>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</si>
  <si>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</si>
  <si>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</si>
  <si>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</si>
  <si>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</si>
  <si>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</si>
  <si>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</si>
  <si>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</si>
  <si>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</si>
  <si>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</si>
  <si>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</si>
  <si>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</si>
  <si>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</si>
  <si>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</si>
  <si>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</si>
  <si>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</si>
  <si>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</si>
  <si>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</si>
  <si>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</si>
  <si>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</si>
  <si>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</si>
  <si>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</si>
  <si>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</si>
  <si>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</si>
  <si>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</si>
  <si>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</si>
  <si>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</si>
  <si>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</si>
  <si>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</si>
  <si>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</si>
  <si>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</si>
  <si>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</si>
  <si>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</si>
  <si>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</si>
  <si>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</si>
  <si>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</si>
  <si>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</si>
  <si>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</si>
  <si>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</si>
  <si>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</si>
  <si>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</si>
  <si>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</si>
  <si>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</si>
  <si>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</si>
  <si>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</si>
  <si>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</si>
  <si>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</si>
  <si>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</si>
  <si>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</si>
  <si>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</si>
  <si>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</si>
  <si>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</si>
  <si>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</si>
  <si>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</si>
  <si>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</si>
  <si>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</si>
  <si>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</si>
  <si>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</si>
  <si>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</si>
  <si>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</si>
  <si>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</si>
  <si>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</si>
  <si>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</si>
  <si>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</si>
  <si>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</si>
  <si>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</si>
  <si>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</si>
  <si>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</si>
  <si>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</si>
  <si>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</si>
  <si>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</si>
  <si>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</si>
  <si>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</si>
  <si>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</si>
  <si>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</si>
  <si>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</si>
  <si>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</si>
  <si>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</si>
  <si>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</si>
  <si>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</si>
  <si>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</si>
  <si>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</si>
  <si>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</si>
  <si>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</si>
  <si>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</si>
  <si>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</si>
  <si>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</si>
  <si>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</si>
  <si>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</si>
  <si>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</si>
  <si>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</si>
  <si>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</si>
  <si>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</si>
  <si>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</si>
  <si>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</si>
  <si>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</si>
  <si>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</si>
  <si>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</si>
  <si>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</si>
  <si>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</si>
  <si>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</si>
  <si>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</si>
  <si>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</si>
  <si>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</si>
  <si>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</si>
  <si>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</si>
  <si>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</si>
  <si>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</si>
  <si>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</si>
  <si>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</si>
  <si>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</si>
  <si>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</si>
  <si>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</si>
  <si>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</si>
  <si>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</si>
  <si>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</si>
  <si>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</si>
  <si>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</si>
  <si>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</si>
  <si>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</si>
  <si>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</si>
  <si>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</si>
  <si>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</si>
  <si>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</si>
  <si>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</si>
  <si>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</si>
  <si>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</si>
  <si>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</si>
  <si>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</si>
  <si>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</si>
  <si>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</si>
  <si>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</si>
  <si>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</si>
  <si>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</si>
  <si>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</si>
  <si>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</si>
  <si>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</si>
  <si>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</si>
  <si>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</si>
  <si>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</si>
  <si>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</si>
  <si>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</si>
  <si>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</si>
  <si>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</si>
  <si>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</si>
  <si>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</si>
  <si>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</si>
  <si>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</si>
  <si>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</si>
  <si>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</si>
  <si>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</si>
  <si>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</si>
  <si>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</si>
  <si>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</si>
  <si>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</si>
  <si>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</si>
  <si>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</si>
  <si>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</si>
  <si>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</si>
  <si>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</si>
  <si>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</si>
  <si>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</si>
  <si>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</si>
  <si>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</si>
  <si>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</si>
  <si>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</si>
  <si>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</si>
  <si>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</si>
  <si>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</si>
  <si>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</si>
  <si>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</si>
  <si>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</si>
  <si>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</si>
  <si>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</si>
  <si>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</si>
  <si>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</si>
  <si>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</si>
  <si>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</si>
  <si>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</si>
  <si>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</si>
  <si>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</si>
  <si>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</si>
  <si>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</si>
  <si>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</si>
  <si>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</si>
  <si>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</si>
  <si>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</si>
  <si>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</si>
  <si>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</si>
  <si>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</si>
  <si>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</si>
  <si>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</si>
  <si>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</si>
  <si>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</si>
  <si>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</si>
  <si>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</si>
  <si>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</si>
  <si>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</si>
  <si>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</si>
  <si>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</si>
  <si>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</si>
  <si>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</si>
  <si>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</si>
  <si>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</si>
  <si>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</si>
  <si>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</si>
  <si>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</si>
  <si>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</si>
  <si>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</si>
  <si>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</si>
  <si>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</si>
  <si>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</si>
  <si>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</si>
  <si>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</si>
  <si>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</si>
  <si>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</si>
  <si>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</si>
  <si>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</si>
  <si>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</si>
  <si>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</si>
  <si>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</si>
  <si>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</si>
  <si>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</si>
  <si>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</si>
  <si>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</si>
  <si>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</si>
  <si>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</si>
  <si>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</si>
  <si>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</si>
  <si>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</si>
  <si>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</si>
  <si>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</si>
  <si>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</si>
  <si>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</si>
  <si>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</si>
  <si>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</si>
  <si>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</si>
  <si>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</si>
  <si>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</si>
  <si>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</si>
  <si>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</si>
  <si>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</si>
  <si>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</si>
  <si>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</si>
  <si>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</si>
  <si>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</si>
  <si>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</si>
  <si>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</si>
  <si>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</si>
  <si>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</si>
  <si>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</si>
  <si>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</si>
  <si>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</si>
  <si>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</si>
  <si>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</si>
  <si>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</si>
  <si>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</si>
  <si>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</si>
  <si>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</si>
  <si>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</si>
  <si>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</si>
  <si>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</si>
  <si>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</si>
  <si>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</si>
  <si>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</si>
  <si>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</si>
  <si>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</si>
  <si>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</si>
  <si>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</si>
  <si>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</si>
  <si>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</si>
  <si>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</si>
  <si>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</si>
  <si>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</si>
  <si>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</si>
  <si>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</si>
  <si>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</si>
  <si>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</si>
  <si>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</si>
  <si>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</si>
  <si>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</si>
  <si>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</si>
  <si>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</si>
  <si>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</si>
  <si>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</si>
  <si>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</si>
  <si>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</si>
  <si>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</si>
  <si>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</si>
  <si>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</si>
  <si>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</si>
  <si>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</si>
  <si>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</si>
  <si>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</si>
  <si>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</si>
  <si>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</si>
  <si>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</si>
  <si>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</si>
  <si>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</si>
  <si>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</si>
  <si>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</si>
  <si>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</si>
  <si>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</si>
  <si>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</si>
  <si>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</si>
  <si>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</si>
  <si>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</si>
  <si>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</si>
  <si>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</si>
  <si>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</si>
  <si>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</si>
  <si>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</si>
  <si>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</si>
  <si>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</si>
  <si>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</si>
  <si>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</si>
  <si>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</si>
  <si>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</si>
  <si>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</si>
  <si>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</si>
  <si>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</si>
  <si>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</si>
  <si>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</si>
  <si>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</si>
  <si>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</si>
  <si>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</si>
  <si>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</si>
  <si>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</si>
  <si>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</si>
  <si>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</si>
  <si>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</si>
  <si>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</si>
  <si>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</si>
  <si>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</si>
  <si>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</si>
  <si>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</si>
  <si>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</si>
  <si>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</si>
  <si>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</si>
  <si>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</si>
  <si>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</si>
  <si>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</si>
  <si>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</si>
  <si>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</si>
  <si>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</si>
  <si>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</si>
  <si>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</si>
  <si>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</si>
  <si>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</si>
  <si>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</si>
  <si>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</si>
  <si>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</si>
  <si>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</si>
  <si>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</si>
  <si>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</si>
  <si>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</si>
  <si>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</si>
  <si>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</si>
  <si>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</si>
  <si>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</si>
  <si>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</si>
  <si>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</si>
  <si>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</si>
  <si>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</si>
  <si>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</si>
  <si>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</si>
  <si>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</si>
  <si>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</si>
  <si>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</si>
  <si>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</si>
  <si>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</si>
  <si>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</si>
  <si>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</si>
  <si>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</si>
  <si>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</si>
  <si>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</si>
  <si>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</si>
  <si>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</si>
  <si>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</si>
  <si>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</si>
  <si>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</si>
  <si>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</si>
  <si>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</si>
  <si>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</si>
  <si>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</si>
  <si>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</si>
  <si>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</si>
  <si>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</si>
  <si>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</si>
  <si>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</si>
  <si>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</si>
  <si>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</si>
  <si>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</si>
  <si>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</si>
  <si>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</si>
  <si>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</si>
  <si>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</si>
  <si>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</si>
  <si>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</si>
  <si>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</si>
  <si>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</si>
  <si>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</si>
  <si>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</si>
  <si>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</si>
  <si>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</si>
  <si>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</si>
  <si>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</si>
  <si>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</si>
  <si>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</si>
  <si>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</si>
  <si>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</si>
  <si>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</si>
  <si>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</si>
  <si>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</si>
  <si>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</si>
  <si>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</si>
  <si>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</si>
  <si>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</si>
  <si>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</si>
  <si>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</si>
  <si>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</si>
  <si>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</si>
  <si>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</si>
  <si>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</si>
  <si>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</si>
  <si>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</si>
  <si>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</si>
  <si>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</si>
  <si>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</si>
  <si>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</si>
  <si>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</si>
  <si>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</si>
  <si>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</si>
  <si>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</si>
  <si>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</si>
  <si>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</si>
  <si>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</si>
  <si>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</si>
  <si>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</si>
  <si>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</si>
  <si>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</si>
  <si>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</si>
  <si>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</si>
  <si>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</si>
  <si>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</si>
  <si>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</si>
  <si>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</si>
  <si>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</si>
  <si>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</si>
  <si>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</si>
  <si>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</si>
  <si>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</si>
  <si>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</si>
  <si>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</si>
  <si>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</si>
  <si>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</si>
  <si>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</si>
  <si>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</si>
  <si>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</si>
  <si>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</si>
  <si>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</si>
  <si>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</si>
  <si>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</si>
  <si>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</si>
  <si>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</si>
  <si>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</si>
  <si>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</si>
  <si>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</si>
  <si>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</si>
  <si>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</si>
  <si>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</si>
  <si>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</si>
  <si>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</si>
  <si>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</si>
  <si>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</si>
  <si>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</si>
  <si>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</si>
  <si>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</si>
  <si>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</si>
  <si>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</si>
  <si>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</si>
  <si>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</si>
  <si>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</si>
  <si>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</si>
  <si>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</si>
  <si>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</si>
  <si>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</si>
  <si>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</si>
  <si>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</si>
  <si>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</si>
  <si>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</si>
  <si>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</si>
  <si>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</si>
  <si>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</si>
  <si>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</si>
  <si>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</si>
  <si>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</si>
  <si>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</si>
  <si>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</si>
  <si>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</si>
  <si>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</si>
  <si>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</si>
  <si>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</si>
  <si>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</si>
  <si>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</si>
  <si>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</si>
  <si>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</si>
  <si>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</si>
  <si>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</si>
  <si>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</si>
  <si>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</si>
  <si>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</si>
  <si>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</si>
  <si>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</si>
  <si>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</si>
  <si>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</si>
  <si>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</si>
  <si>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</si>
  <si>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</si>
  <si>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</si>
  <si>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</si>
  <si>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</si>
  <si>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</si>
  <si>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</si>
  <si>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</si>
  <si>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</si>
  <si>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</si>
  <si>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</si>
  <si>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</si>
  <si>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</si>
  <si>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</si>
  <si>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</si>
  <si>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</si>
  <si>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</si>
  <si>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</si>
  <si>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</si>
  <si>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</si>
  <si>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</si>
  <si>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</si>
  <si>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</si>
  <si>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</si>
  <si>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</si>
  <si>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</si>
  <si>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</si>
  <si>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</si>
  <si>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</si>
  <si>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</si>
  <si>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</si>
  <si>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</si>
  <si>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</si>
  <si>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</si>
  <si>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</si>
  <si>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</si>
  <si>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</si>
  <si>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</si>
  <si>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</si>
  <si>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</si>
  <si>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</si>
  <si>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</si>
  <si>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</si>
  <si>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</si>
  <si>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</si>
  <si>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</si>
  <si>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</si>
  <si>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</si>
  <si>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</si>
  <si>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</si>
  <si>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</si>
  <si>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</si>
  <si>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</si>
  <si>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</si>
  <si>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</si>
  <si>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</si>
  <si>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</si>
  <si>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</si>
  <si>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</si>
  <si>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</si>
  <si>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</si>
  <si>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</si>
  <si>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</si>
  <si>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</si>
  <si>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</si>
  <si>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</si>
  <si>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</si>
  <si>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</si>
  <si>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</si>
  <si>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</si>
  <si>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</si>
  <si>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</si>
  <si>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</si>
  <si>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</si>
  <si>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</si>
  <si>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</si>
  <si>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</si>
  <si>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</si>
  <si>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</si>
  <si>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</si>
  <si>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</si>
  <si>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</si>
  <si>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</si>
  <si>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</si>
  <si>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</si>
  <si>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</si>
  <si>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</si>
  <si>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</si>
  <si>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</si>
  <si>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</si>
  <si>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</si>
  <si>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</si>
  <si>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</si>
  <si>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</si>
  <si>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</si>
  <si>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</si>
  <si>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</si>
  <si>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</si>
  <si>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</si>
  <si>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</si>
  <si>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</si>
  <si>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</si>
  <si>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</si>
  <si>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</si>
  <si>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</si>
  <si>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</si>
  <si>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</si>
  <si>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</si>
  <si>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</si>
  <si>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</si>
  <si>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</si>
  <si>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</si>
  <si>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</si>
  <si>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</si>
  <si>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</si>
  <si>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</si>
  <si>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</si>
  <si>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</si>
  <si>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</si>
  <si>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</si>
  <si>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</si>
  <si>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</si>
  <si>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</si>
  <si>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</si>
  <si>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</si>
  <si>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</si>
  <si>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</si>
  <si>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</si>
  <si>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</si>
  <si>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</si>
  <si>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</si>
  <si>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</si>
  <si>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</si>
  <si>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</si>
  <si>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</si>
  <si>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</si>
  <si>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</si>
  <si>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</si>
  <si>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</si>
  <si>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</si>
  <si>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</si>
  <si>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</si>
  <si>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</si>
  <si>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</si>
  <si>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</si>
  <si>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</si>
  <si>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</si>
  <si>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</si>
  <si>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</si>
  <si>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</si>
  <si>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</si>
  <si>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</si>
  <si>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</si>
  <si>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</si>
  <si>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</si>
  <si>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</si>
  <si>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</si>
  <si>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</si>
  <si>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</si>
  <si>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</si>
  <si>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</si>
  <si>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</si>
  <si>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</si>
  <si>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</si>
  <si>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</si>
  <si>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</si>
  <si>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</si>
  <si>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</si>
  <si>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</si>
  <si>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</si>
  <si>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</si>
  <si>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</si>
  <si>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</si>
  <si>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</si>
  <si>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</si>
  <si>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</si>
  <si>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</si>
  <si>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</si>
  <si>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</si>
  <si>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</si>
  <si>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</si>
  <si>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</si>
  <si>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</si>
  <si>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</si>
  <si>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</si>
  <si>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</si>
  <si>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</si>
  <si>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</si>
  <si>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</si>
  <si>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</si>
  <si>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</si>
  <si>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</si>
  <si>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</si>
  <si>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</si>
  <si>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</si>
  <si>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</si>
  <si>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</si>
  <si>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</si>
  <si>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</si>
  <si>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</si>
  <si>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</si>
  <si>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</si>
  <si>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</si>
  <si>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</si>
  <si>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</si>
  <si>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</si>
  <si>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</si>
  <si>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</si>
  <si>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</si>
  <si>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</si>
  <si>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</si>
  <si>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</si>
  <si>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</si>
  <si>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</si>
  <si>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</si>
  <si>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</si>
  <si>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</si>
  <si>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</si>
  <si>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</si>
  <si>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</si>
  <si>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</si>
  <si>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</si>
  <si>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</si>
  <si>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</si>
  <si>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</si>
  <si>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</si>
  <si>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</si>
  <si>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</si>
  <si>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</si>
  <si>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</si>
  <si>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</si>
  <si>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</si>
  <si>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</si>
  <si>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</si>
  <si>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</si>
  <si>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</si>
  <si>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</si>
  <si>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</si>
  <si>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</si>
  <si>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</si>
  <si>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</si>
  <si>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</si>
  <si>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</si>
  <si>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</si>
  <si>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</si>
  <si>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</si>
  <si>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</si>
  <si>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</si>
  <si>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</si>
  <si>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</si>
  <si>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</si>
  <si>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</si>
  <si>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</si>
  <si>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</si>
  <si>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</si>
  <si>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</si>
  <si>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</si>
  <si>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</si>
  <si>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</si>
  <si>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</si>
  <si>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</si>
  <si>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</si>
  <si>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</si>
  <si>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</si>
  <si>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</si>
  <si>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</si>
  <si>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</si>
  <si>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</si>
  <si>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</si>
  <si>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</si>
  <si>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</si>
  <si>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</si>
  <si>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</si>
  <si>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</si>
  <si>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</si>
  <si>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</si>
  <si>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</si>
  <si>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</si>
  <si>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</si>
  <si>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</si>
  <si>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</si>
  <si>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</si>
  <si>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</si>
  <si>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</si>
  <si>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</si>
  <si>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</si>
  <si>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</si>
  <si>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</si>
  <si>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</si>
  <si>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</si>
  <si>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</si>
  <si>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</si>
  <si>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</si>
  <si>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</si>
  <si>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</si>
  <si>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</si>
  <si>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</si>
  <si>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</si>
  <si>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</si>
  <si>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</si>
  <si>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</si>
  <si>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</si>
  <si>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</si>
  <si>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</si>
  <si>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</si>
  <si>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</si>
  <si>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</si>
  <si>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</si>
  <si>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</si>
  <si>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</si>
  <si>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</si>
  <si>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</si>
  <si>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</si>
  <si>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</si>
  <si>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</si>
  <si>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</si>
  <si>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</si>
  <si>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</si>
  <si>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</si>
  <si>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</si>
  <si>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</si>
  <si>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</si>
  <si>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</si>
  <si>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</si>
  <si>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</si>
  <si>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</si>
  <si>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</si>
  <si>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</si>
  <si>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</si>
  <si>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</si>
  <si>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</si>
  <si>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</si>
  <si>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</si>
  <si>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</si>
  <si>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</si>
  <si>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</si>
  <si>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</si>
  <si>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</si>
  <si>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</si>
  <si>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</si>
  <si>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</si>
  <si>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</si>
  <si>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</si>
  <si>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</si>
  <si>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</si>
  <si>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</si>
  <si>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</si>
  <si>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</si>
  <si>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</si>
  <si>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</si>
  <si>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</si>
  <si>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</si>
  <si>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</si>
  <si>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</si>
  <si>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</si>
  <si>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</si>
  <si>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</si>
  <si>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</si>
  <si>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</si>
  <si>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</si>
  <si>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</si>
  <si>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</si>
  <si>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</si>
  <si>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</si>
  <si>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</si>
  <si>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</si>
  <si>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</si>
  <si>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</si>
  <si>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</si>
  <si>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</si>
  <si>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</si>
  <si>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</si>
  <si>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</si>
  <si>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</si>
  <si>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</si>
  <si>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</si>
  <si>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</si>
  <si>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</si>
  <si>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</si>
  <si>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</si>
  <si>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</si>
  <si>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</si>
  <si>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</si>
  <si>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</si>
  <si>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</si>
  <si>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</si>
  <si>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</si>
  <si>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</si>
  <si>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</si>
  <si>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</si>
  <si>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</si>
  <si>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</si>
  <si>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</si>
  <si>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</si>
  <si>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</si>
  <si>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</si>
  <si>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</si>
  <si>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</si>
  <si>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</si>
  <si>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</si>
  <si>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</si>
  <si>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</si>
  <si>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</si>
  <si>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</si>
  <si>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</si>
  <si>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</si>
  <si>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</si>
  <si>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</si>
  <si>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</si>
  <si>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</si>
  <si>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</si>
  <si>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</si>
  <si>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</si>
  <si>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</si>
  <si>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</si>
  <si>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</si>
  <si>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</si>
  <si>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</si>
  <si>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</si>
  <si>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</si>
  <si>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</si>
  <si>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</si>
  <si>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</si>
  <si>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</si>
  <si>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</si>
  <si>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</si>
  <si>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</si>
  <si>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</si>
  <si>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</si>
  <si>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</si>
  <si>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</si>
  <si>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</si>
  <si>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</si>
  <si>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</si>
  <si>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</si>
  <si>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</si>
  <si>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</si>
  <si>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</si>
  <si>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</si>
  <si>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</si>
  <si>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</si>
  <si>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</si>
  <si>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</si>
  <si>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</si>
  <si>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</si>
  <si>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</si>
  <si>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</si>
  <si>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</si>
  <si>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</si>
  <si>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</si>
  <si>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</si>
  <si>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</si>
  <si>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</si>
  <si>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</si>
  <si>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</si>
  <si>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</si>
  <si>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</si>
  <si>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</si>
  <si>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</si>
  <si>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</si>
  <si>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</si>
  <si>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</si>
  <si>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</si>
  <si>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</si>
  <si>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</si>
  <si>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</si>
  <si>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</si>
  <si>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</si>
  <si>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</si>
  <si>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</si>
  <si>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</si>
  <si>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</si>
  <si>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</si>
  <si>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</si>
  <si>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</si>
  <si>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</si>
  <si>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</si>
  <si>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</si>
  <si>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</si>
  <si>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</si>
  <si>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</si>
  <si>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</si>
  <si>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</si>
  <si>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</si>
  <si>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</si>
  <si>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</si>
  <si>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</si>
  <si>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</si>
  <si>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</si>
  <si>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</si>
  <si>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</si>
  <si>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</si>
  <si>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</si>
  <si>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</si>
  <si>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</si>
  <si>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</si>
  <si>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</si>
  <si>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</si>
  <si>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</si>
  <si>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</si>
  <si>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</si>
  <si>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</si>
  <si>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</si>
  <si>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</si>
  <si>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</si>
  <si>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</si>
  <si>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</si>
  <si>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</si>
  <si>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</si>
  <si>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</si>
  <si>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</si>
  <si>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</si>
  <si>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</si>
  <si>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</si>
  <si>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</si>
  <si>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</si>
  <si>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</si>
  <si>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</si>
  <si>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</si>
  <si>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</si>
  <si>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</si>
  <si>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</si>
  <si>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</si>
  <si>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</si>
  <si>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</si>
  <si>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</si>
  <si>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</si>
  <si>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</si>
  <si>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</si>
  <si>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</si>
  <si>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</si>
  <si>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</si>
  <si>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</si>
  <si>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</si>
  <si>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</si>
  <si>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</si>
  <si>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</si>
  <si>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</si>
  <si>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</si>
  <si>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</si>
  <si>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</si>
  <si>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</si>
  <si>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</si>
  <si>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</si>
  <si>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</si>
  <si>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</si>
  <si>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</si>
  <si>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</si>
  <si>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</si>
  <si>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</si>
  <si>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</si>
  <si>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</si>
  <si>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</si>
  <si>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</si>
  <si>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</si>
  <si>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</si>
  <si>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</si>
  <si>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</si>
  <si>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</si>
  <si>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</si>
  <si>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</si>
  <si>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</si>
  <si>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</si>
  <si>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</si>
  <si>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</si>
  <si>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</si>
  <si>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</si>
  <si>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</si>
  <si>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</si>
  <si>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</si>
  <si>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</si>
  <si>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</si>
  <si>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</si>
  <si>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</si>
  <si>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</si>
  <si>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</si>
  <si>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</si>
  <si>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</si>
  <si>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</si>
  <si>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</si>
  <si>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</si>
  <si>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</si>
  <si>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</si>
  <si>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</si>
  <si>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</si>
  <si>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</si>
  <si>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</si>
  <si>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</si>
  <si>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</si>
  <si>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</si>
  <si>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</si>
  <si>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</si>
  <si>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</si>
  <si>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</si>
  <si>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</si>
  <si>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</si>
  <si>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</si>
  <si>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</si>
  <si>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</si>
  <si>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</si>
  <si>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</si>
  <si>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</si>
  <si>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</si>
  <si>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</si>
  <si>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</si>
  <si>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</si>
  <si>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</si>
  <si>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</si>
  <si>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</si>
  <si>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</si>
  <si>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</si>
  <si>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</si>
  <si>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</si>
  <si>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</si>
  <si>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</si>
  <si>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</si>
  <si>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</si>
  <si>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</si>
  <si>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</si>
  <si>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</si>
  <si>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</si>
  <si>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</si>
  <si>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</si>
  <si>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</si>
  <si>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</si>
  <si>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</si>
  <si>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</si>
  <si>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</si>
  <si>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</si>
  <si>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</si>
  <si>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</si>
  <si>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</si>
  <si>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</si>
  <si>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</si>
  <si>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</si>
  <si>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</si>
  <si>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</si>
  <si>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</si>
  <si>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</si>
  <si>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</si>
  <si>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</si>
  <si>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</si>
  <si>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</si>
  <si>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</si>
  <si>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</si>
  <si>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</si>
  <si>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</si>
  <si>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</si>
  <si>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</si>
  <si>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</si>
  <si>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</si>
  <si>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</si>
  <si>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</si>
  <si>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</si>
  <si>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</si>
  <si>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</si>
  <si>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</si>
  <si>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</si>
  <si>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</si>
  <si>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</si>
  <si>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</si>
  <si>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</si>
  <si>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</si>
  <si>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</si>
  <si>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</si>
  <si>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</si>
  <si>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</si>
  <si>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</si>
  <si>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</si>
  <si>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</si>
  <si>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</si>
  <si>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</si>
  <si>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</si>
  <si>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</si>
  <si>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</si>
  <si>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</si>
  <si>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</si>
  <si>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</si>
  <si>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</si>
  <si>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</si>
  <si>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</si>
  <si>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</si>
  <si>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</si>
  <si>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</si>
  <si>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</si>
  <si>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</si>
  <si>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</si>
  <si>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</si>
  <si>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</si>
  <si>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</si>
  <si>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</si>
  <si>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</si>
  <si>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</si>
  <si>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</si>
  <si>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</si>
  <si>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</si>
  <si>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</si>
  <si>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</si>
  <si>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</si>
  <si>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</si>
  <si>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</si>
  <si>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</si>
  <si>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</si>
  <si>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</si>
  <si>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</si>
  <si>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</si>
  <si>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</si>
  <si>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</si>
  <si>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</si>
  <si>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</si>
  <si>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</si>
  <si>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</si>
  <si>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</si>
  <si>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</si>
  <si>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</si>
  <si>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</si>
  <si>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</si>
  <si>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</si>
  <si>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</si>
  <si>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</si>
  <si>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</si>
  <si>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</si>
  <si>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</si>
  <si>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</si>
  <si>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</si>
  <si>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</si>
  <si>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</si>
  <si>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</si>
  <si>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</si>
  <si>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</si>
  <si>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</si>
  <si>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</si>
  <si>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</si>
  <si>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</si>
  <si>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</si>
  <si>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</si>
  <si>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</si>
  <si>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</si>
  <si>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</si>
  <si>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</si>
  <si>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</si>
  <si>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</si>
  <si>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</si>
  <si>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</si>
  <si>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</si>
  <si>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</si>
  <si>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</si>
  <si>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</si>
  <si>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</si>
  <si>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</si>
  <si>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</si>
  <si>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</si>
  <si>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</si>
  <si>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</si>
  <si>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</si>
  <si>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</si>
  <si>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</si>
  <si>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</si>
  <si>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</si>
  <si>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</si>
  <si>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</si>
  <si>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</si>
  <si>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</si>
  <si>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</si>
  <si>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</si>
  <si>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</si>
  <si>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</si>
  <si>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</si>
  <si>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</si>
  <si>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</si>
  <si>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</si>
  <si>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</si>
  <si>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</si>
  <si>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</si>
  <si>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</si>
  <si>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</si>
  <si>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</si>
  <si>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</si>
  <si>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</si>
  <si>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</si>
  <si>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</si>
  <si>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</si>
  <si>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</si>
  <si>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</si>
  <si>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</si>
  <si>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</si>
  <si>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</si>
  <si>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</si>
  <si>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</si>
  <si>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</si>
  <si>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</si>
  <si>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</si>
  <si>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</si>
  <si>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</si>
  <si>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</si>
  <si>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</si>
  <si>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</si>
  <si>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</si>
  <si>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</si>
  <si>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</si>
  <si>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</si>
  <si>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</si>
  <si>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</si>
  <si>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</si>
  <si>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</si>
  <si>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</si>
  <si>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</si>
  <si>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</si>
  <si>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</si>
  <si>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</si>
  <si>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</si>
  <si>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</si>
  <si>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</si>
  <si>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</si>
  <si>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</si>
  <si>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</si>
  <si>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</si>
  <si>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</si>
  <si>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</si>
  <si>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</si>
  <si>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</si>
  <si>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</si>
  <si>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</si>
  <si>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</si>
  <si>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</si>
  <si>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</si>
  <si>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</si>
  <si>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</si>
  <si>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</si>
  <si>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</si>
  <si>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</si>
  <si>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</si>
  <si>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</si>
  <si>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</si>
  <si>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</si>
  <si>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</si>
  <si>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</si>
  <si>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</si>
  <si>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</si>
  <si>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</si>
  <si>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</si>
  <si>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</si>
  <si>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</si>
  <si>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</si>
  <si>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</si>
  <si>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</si>
  <si>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</si>
  <si>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</si>
  <si>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</si>
  <si>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</si>
  <si>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</si>
  <si>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</si>
  <si>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</si>
  <si>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</si>
  <si>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</si>
  <si>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</si>
  <si>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</si>
  <si>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</si>
  <si>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</si>
  <si>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</si>
  <si>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</si>
  <si>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</si>
  <si>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</si>
  <si>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</si>
  <si>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</si>
  <si>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</si>
  <si>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</si>
  <si>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</si>
  <si>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</si>
  <si>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</si>
  <si>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</si>
  <si>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</si>
  <si>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</si>
  <si>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</si>
  <si>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</si>
  <si>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</si>
  <si>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</si>
  <si>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</si>
  <si>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</si>
  <si>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</si>
  <si>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</si>
  <si>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</si>
  <si>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</si>
  <si>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</si>
  <si>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</si>
  <si>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</si>
  <si>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</si>
  <si>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</si>
  <si>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</si>
  <si>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</si>
  <si>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</si>
  <si>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</si>
  <si>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</si>
  <si>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</si>
  <si>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</si>
  <si>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</si>
  <si>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</si>
  <si>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</si>
  <si>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</si>
  <si>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</si>
  <si>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</si>
  <si>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</si>
  <si>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</si>
  <si>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</si>
  <si>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</si>
  <si>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</si>
  <si>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</si>
  <si>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</si>
  <si>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</si>
  <si>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</si>
  <si>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</si>
  <si>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</si>
  <si>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</si>
  <si>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</si>
  <si>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</si>
  <si>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</si>
  <si>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</si>
  <si>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</si>
  <si>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</si>
  <si>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</si>
  <si>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</si>
  <si>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</si>
  <si>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</si>
  <si>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</si>
  <si>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</si>
  <si>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</si>
  <si>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</si>
  <si>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</si>
  <si>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</si>
  <si>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</si>
  <si>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</si>
  <si>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</si>
  <si>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</si>
  <si>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</si>
  <si>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</si>
  <si>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</si>
  <si>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</si>
  <si>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</si>
  <si>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</si>
  <si>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</si>
  <si>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</si>
  <si>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</si>
  <si>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</si>
  <si>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</si>
  <si>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</si>
  <si>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</si>
  <si>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</si>
  <si>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</si>
  <si>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</si>
  <si>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</si>
  <si>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</si>
  <si>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</si>
  <si>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</si>
  <si>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</si>
  <si>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</si>
  <si>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</si>
  <si>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</si>
  <si>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</si>
  <si>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</si>
  <si>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</si>
  <si>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</si>
  <si>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</si>
  <si>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</si>
  <si>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</si>
  <si>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</si>
  <si>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</si>
  <si>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</si>
  <si>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</si>
  <si>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</si>
  <si>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</si>
  <si>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</si>
  <si>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</si>
  <si>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</si>
  <si>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</si>
  <si>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</si>
  <si>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</si>
  <si>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</si>
  <si>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</si>
  <si>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</si>
  <si>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</si>
  <si>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</si>
  <si>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</si>
  <si>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</si>
  <si>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</si>
  <si>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</si>
  <si>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</si>
  <si>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</si>
  <si>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</si>
  <si>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</si>
  <si>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</si>
  <si>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</si>
  <si>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</si>
  <si>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</si>
  <si>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</si>
  <si>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</si>
  <si>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</si>
  <si>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</si>
  <si>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</si>
  <si>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</si>
  <si>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</si>
  <si>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</si>
  <si>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</si>
  <si>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</si>
  <si>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</si>
  <si>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</si>
  <si>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</si>
  <si>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</si>
  <si>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</si>
  <si>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</si>
  <si>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</si>
  <si>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</si>
  <si>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</si>
  <si>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</si>
  <si>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</si>
  <si>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</si>
  <si>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</si>
  <si>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</si>
  <si>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</si>
  <si>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</si>
  <si>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</si>
  <si>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</si>
  <si>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</si>
  <si>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</si>
  <si>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</si>
  <si>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</si>
  <si>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</si>
  <si>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</si>
  <si>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</si>
  <si>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</si>
  <si>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</si>
  <si>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</si>
  <si>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</si>
  <si>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</si>
  <si>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</si>
  <si>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</si>
  <si>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</si>
  <si>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</si>
  <si>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</si>
  <si>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</si>
  <si>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</si>
  <si>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</si>
  <si>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</si>
  <si>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</si>
  <si>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</si>
  <si>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</si>
  <si>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</si>
  <si>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</si>
  <si>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</si>
  <si>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</si>
  <si>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</si>
  <si>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</si>
  <si>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</si>
  <si>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</si>
  <si>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</si>
  <si>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</si>
  <si>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</si>
  <si>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</si>
  <si>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</si>
  <si>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</si>
  <si>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</si>
  <si>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</si>
  <si>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</si>
  <si>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</si>
  <si>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</si>
  <si>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</si>
  <si>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</si>
  <si>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</si>
  <si>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</si>
  <si>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</si>
  <si>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</si>
  <si>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</si>
  <si>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</si>
  <si>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</si>
  <si>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</si>
  <si>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</si>
  <si>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</si>
  <si>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</si>
  <si>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</si>
  <si>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</si>
  <si>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</si>
  <si>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</si>
  <si>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</si>
  <si>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</si>
  <si>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</si>
  <si>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</si>
  <si>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</si>
  <si>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</si>
  <si>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</si>
  <si>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</si>
  <si>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</si>
  <si>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</si>
  <si>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</si>
  <si>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</si>
  <si>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</si>
  <si>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</si>
  <si>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</si>
  <si>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</si>
  <si>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</si>
  <si>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</si>
  <si>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</si>
  <si>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</si>
  <si>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</si>
  <si>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</si>
  <si>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</si>
  <si>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</si>
  <si>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</si>
  <si>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</si>
  <si>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</si>
  <si>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</si>
  <si>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</si>
  <si>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</si>
  <si>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</si>
  <si>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</si>
  <si>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</si>
  <si>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</si>
  <si>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</si>
  <si>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</si>
  <si>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</si>
  <si>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</si>
  <si>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</si>
  <si>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</si>
  <si>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</si>
  <si>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</si>
  <si>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</si>
  <si>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</si>
  <si>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</si>
  <si>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</si>
  <si>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</si>
  <si>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</si>
  <si>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</si>
  <si>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</si>
  <si>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</si>
  <si>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</si>
  <si>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</si>
  <si>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</si>
  <si>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</si>
  <si>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</si>
  <si>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</si>
  <si>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</si>
  <si>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</si>
  <si>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</si>
  <si>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</si>
  <si>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</si>
  <si>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</si>
  <si>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</si>
  <si>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</si>
  <si>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</si>
  <si>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</si>
  <si>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</si>
  <si>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</si>
  <si>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</si>
  <si>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</si>
  <si>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</si>
  <si>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</si>
  <si>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</si>
  <si>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</si>
  <si>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</si>
  <si>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</si>
  <si>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</si>
  <si>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</si>
  <si>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</si>
  <si>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</si>
  <si>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</si>
  <si>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</si>
  <si>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</si>
  <si>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</si>
  <si>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</si>
  <si>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</si>
  <si>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</si>
  <si>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</si>
  <si>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</si>
  <si>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</si>
  <si>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</si>
  <si>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</si>
  <si>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</si>
  <si>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</si>
  <si>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</si>
  <si>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</si>
  <si>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</si>
  <si>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</si>
  <si>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</si>
  <si>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</si>
  <si>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</si>
  <si>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</si>
  <si>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</si>
  <si>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</si>
  <si>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</si>
  <si>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</si>
  <si>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</si>
  <si>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</si>
  <si>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</si>
  <si>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</si>
  <si>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</si>
  <si>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</si>
  <si>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</si>
  <si>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</si>
  <si>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</si>
  <si>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</si>
  <si>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</si>
  <si>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</si>
  <si>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</si>
  <si>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</si>
  <si>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</si>
  <si>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</si>
  <si>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</si>
  <si>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</si>
  <si>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</si>
  <si>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</si>
  <si>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</si>
  <si>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</si>
  <si>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</si>
  <si>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</si>
  <si>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</si>
  <si>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</si>
  <si>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</si>
  <si>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</si>
  <si>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</si>
  <si>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</si>
  <si>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</si>
  <si>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</si>
  <si>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</si>
  <si>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</si>
  <si>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</si>
  <si>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</si>
  <si>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</si>
  <si>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</si>
  <si>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</si>
  <si>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</si>
  <si>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</si>
  <si>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</si>
  <si>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</si>
  <si>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</si>
  <si>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</si>
  <si>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</si>
  <si>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</si>
  <si>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</si>
  <si>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</si>
  <si>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</si>
  <si>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</si>
  <si>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</si>
  <si>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</si>
  <si>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</si>
  <si>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</si>
  <si>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</si>
  <si>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</si>
  <si>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</si>
  <si>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</si>
  <si>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</si>
  <si>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</si>
  <si>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</si>
  <si>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</si>
  <si>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</si>
  <si>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</si>
  <si>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</si>
  <si>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</si>
  <si>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</si>
  <si>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</si>
  <si>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</si>
  <si>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</si>
  <si>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</si>
  <si>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</si>
  <si>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</si>
  <si>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</si>
  <si>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</si>
  <si>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</si>
  <si>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</si>
  <si>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</si>
  <si>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</si>
  <si>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</si>
  <si>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</si>
  <si>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</si>
  <si>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</si>
  <si>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</si>
  <si>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</si>
  <si>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</si>
  <si>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</si>
  <si>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</si>
  <si>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</si>
  <si>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</si>
  <si>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</si>
  <si>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</si>
  <si>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</si>
  <si>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</si>
  <si>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</si>
  <si>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</si>
  <si>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</si>
  <si>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</si>
  <si>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</si>
  <si>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</si>
  <si>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</si>
  <si>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</si>
  <si>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</si>
  <si>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</si>
  <si>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</si>
  <si>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</si>
  <si>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</si>
  <si>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</si>
  <si>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</si>
  <si>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</si>
  <si>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</si>
  <si>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</si>
  <si>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</si>
  <si>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</si>
  <si>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</si>
  <si>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</si>
  <si>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</si>
  <si>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</si>
  <si>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</si>
  <si>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</si>
  <si>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</si>
  <si>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</si>
  <si>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</si>
  <si>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</si>
  <si>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</si>
  <si>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</si>
  <si>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</si>
  <si>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</si>
  <si>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</si>
  <si>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</si>
  <si>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</si>
  <si>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</si>
  <si>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</si>
  <si>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</si>
  <si>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</si>
  <si>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</si>
  <si>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</si>
  <si>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</si>
  <si>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</si>
  <si>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</si>
  <si>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</si>
  <si>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</si>
  <si>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</si>
  <si>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</si>
  <si>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</si>
  <si>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</si>
  <si>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</si>
  <si>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</si>
  <si>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</si>
  <si>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</si>
  <si>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</si>
  <si>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</si>
  <si>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</si>
  <si>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</si>
  <si>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</si>
  <si>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</si>
  <si>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</si>
  <si>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</si>
  <si>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</si>
  <si>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</si>
  <si>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</si>
  <si>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</si>
  <si>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</si>
  <si>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</si>
  <si>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</si>
  <si>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</si>
  <si>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</si>
  <si>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</si>
  <si>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</si>
  <si>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</si>
  <si>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</si>
  <si>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</si>
  <si>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</si>
  <si>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</si>
  <si>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</si>
  <si>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</si>
  <si>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</si>
  <si>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</si>
  <si>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</si>
  <si>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</si>
  <si>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</si>
  <si>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</si>
  <si>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</si>
  <si>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</si>
  <si>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</si>
  <si>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</si>
  <si>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</si>
  <si>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</si>
  <si>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</si>
  <si>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</si>
  <si>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</si>
  <si>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</si>
  <si>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</si>
  <si>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</si>
  <si>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</si>
  <si>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</si>
  <si>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</si>
  <si>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</si>
  <si>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</si>
  <si>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</si>
  <si>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</si>
  <si>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</si>
  <si>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</si>
  <si>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</si>
  <si>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</si>
  <si>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</si>
  <si>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</si>
  <si>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</si>
  <si>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</si>
  <si>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</si>
  <si>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</si>
  <si>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</si>
  <si>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</si>
  <si>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</si>
  <si>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</si>
  <si>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</si>
  <si>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</si>
  <si>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</si>
  <si>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</si>
  <si>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</si>
  <si>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</si>
  <si>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</si>
  <si>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</si>
  <si>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</si>
  <si>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</si>
  <si>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</si>
  <si>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</si>
  <si>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</si>
  <si>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</si>
  <si>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</si>
  <si>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</si>
  <si>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</si>
  <si>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</si>
  <si>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</si>
  <si>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</si>
  <si>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</si>
  <si>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</si>
  <si>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</si>
  <si>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</si>
  <si>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</si>
  <si>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</si>
  <si>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</si>
  <si>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</si>
  <si>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</si>
  <si>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</si>
  <si>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</si>
  <si>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</si>
  <si>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</si>
  <si>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</si>
  <si>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</si>
  <si>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</si>
  <si>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</si>
  <si>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</si>
  <si>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</si>
  <si>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</si>
  <si>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</si>
  <si>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</si>
  <si>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</si>
  <si>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</si>
  <si>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</si>
  <si>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</si>
  <si>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</si>
  <si>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</si>
  <si>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</si>
  <si>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</si>
  <si>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</si>
  <si>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</si>
  <si>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</si>
  <si>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</si>
  <si>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</si>
  <si>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</si>
  <si>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</si>
  <si>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</si>
  <si>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</si>
  <si>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</si>
  <si>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</si>
  <si>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</si>
  <si>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</si>
  <si>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</si>
  <si>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</si>
  <si>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</si>
  <si>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</si>
  <si>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</si>
  <si>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</si>
  <si>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</si>
  <si>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</si>
  <si>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</si>
  <si>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</si>
  <si>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</si>
  <si>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</si>
  <si>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</si>
  <si>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</si>
  <si>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</si>
  <si>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</si>
  <si>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</si>
  <si>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</si>
  <si>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</si>
  <si>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</si>
  <si>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</si>
  <si>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</si>
  <si>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</si>
  <si>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</si>
  <si>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</si>
  <si>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</si>
  <si>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</si>
  <si>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</si>
  <si>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</si>
  <si>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</si>
  <si>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</si>
  <si>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</si>
  <si>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</si>
  <si>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</si>
  <si>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</si>
  <si>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</si>
  <si>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</si>
  <si>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</si>
  <si>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</si>
  <si>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</si>
  <si>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</si>
  <si>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</si>
  <si>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</si>
  <si>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</si>
  <si>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</si>
  <si>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</si>
  <si>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</si>
  <si>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</si>
  <si>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</si>
  <si>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</si>
  <si>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</si>
  <si>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</si>
  <si>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</si>
  <si>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</si>
  <si>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</si>
  <si>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</si>
  <si>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</si>
  <si>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</si>
  <si>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</si>
  <si>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</si>
  <si>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</si>
  <si>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</si>
  <si>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</si>
  <si>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</si>
  <si>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</si>
  <si>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</si>
  <si>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</si>
  <si>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</si>
  <si>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</si>
  <si>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</si>
  <si>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</si>
  <si>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</si>
  <si>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</si>
  <si>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</si>
  <si>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</si>
  <si>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</si>
  <si>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</si>
  <si>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</si>
  <si>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</si>
  <si>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</si>
  <si>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</si>
  <si>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</si>
  <si>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</si>
  <si>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</si>
  <si>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</si>
  <si>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</si>
  <si>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</si>
  <si>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</si>
  <si>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</si>
  <si>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</si>
  <si>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</si>
  <si>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</si>
  <si>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</si>
  <si>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</si>
  <si>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</si>
  <si>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</si>
  <si>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</si>
  <si>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</si>
  <si>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</si>
  <si>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</si>
  <si>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</si>
  <si>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</si>
  <si>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</si>
  <si>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</si>
  <si>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</si>
  <si>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</si>
  <si>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</si>
  <si>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</si>
  <si>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</si>
  <si>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</si>
  <si>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</si>
  <si>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</si>
  <si>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</si>
  <si>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</si>
  <si>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</si>
  <si>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</si>
  <si>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</si>
  <si>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</si>
  <si>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</si>
  <si>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</si>
  <si>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</si>
  <si>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</si>
  <si>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</si>
  <si>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</si>
  <si>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</si>
  <si>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</si>
  <si>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</si>
  <si>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</si>
  <si>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</si>
  <si>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</si>
  <si>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</si>
  <si>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</si>
  <si>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</si>
  <si>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</si>
  <si>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</si>
  <si>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</si>
  <si>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</si>
  <si>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</si>
  <si>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</si>
  <si>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</si>
  <si>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</si>
  <si>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</si>
  <si>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</si>
  <si>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</si>
  <si>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</si>
  <si>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</si>
  <si>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</si>
  <si>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</si>
  <si>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</si>
  <si>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</si>
  <si>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</si>
  <si>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</si>
  <si>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</si>
  <si>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</si>
  <si>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</si>
  <si>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</si>
  <si>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</si>
  <si>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</si>
  <si>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</si>
  <si>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</si>
  <si>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</si>
  <si>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</si>
  <si>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</si>
  <si>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</si>
  <si>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</si>
  <si>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</si>
  <si>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</si>
  <si>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</si>
  <si>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</si>
  <si>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</si>
  <si>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</si>
  <si>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</si>
  <si>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</si>
  <si>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</si>
  <si>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</si>
  <si>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</si>
  <si>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</si>
  <si>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</si>
  <si>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</si>
  <si>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</si>
  <si>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</si>
  <si>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</si>
  <si>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</si>
  <si>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</si>
  <si>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</si>
  <si>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</si>
  <si>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</si>
  <si>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</si>
  <si>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</si>
  <si>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</si>
  <si>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</si>
  <si>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</si>
  <si>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</si>
  <si>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</si>
  <si>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</si>
  <si>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</si>
  <si>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</si>
  <si>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</si>
  <si>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</si>
  <si>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</si>
  <si>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</si>
  <si>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</si>
  <si>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</si>
  <si>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</si>
  <si>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</si>
  <si>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</si>
  <si>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</si>
  <si>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</si>
  <si>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</si>
  <si>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</si>
  <si>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</si>
  <si>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</si>
  <si>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</si>
  <si>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</si>
  <si>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</si>
  <si>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</si>
  <si>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</si>
  <si>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</si>
  <si>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</si>
  <si>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</si>
  <si>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</si>
  <si>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</si>
  <si>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</si>
  <si>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</si>
  <si>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</si>
  <si>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</si>
  <si>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</si>
  <si>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</si>
  <si>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</si>
  <si>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</si>
  <si>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</si>
  <si>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</si>
  <si>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</si>
  <si>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</si>
  <si>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</si>
  <si>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</si>
  <si>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</si>
  <si>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</si>
  <si>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</si>
  <si>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</si>
  <si>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</si>
  <si>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</si>
  <si>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</si>
  <si>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</si>
  <si>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</si>
  <si>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</si>
  <si>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</si>
  <si>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</si>
  <si>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</si>
  <si>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</si>
  <si>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</si>
  <si>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</si>
  <si>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</si>
  <si>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</si>
  <si>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</si>
  <si>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</si>
  <si>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</si>
  <si>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</si>
  <si>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</si>
  <si>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</si>
  <si>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</si>
  <si>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</si>
  <si>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</si>
  <si>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</si>
  <si>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</si>
  <si>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</si>
  <si>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</si>
  <si>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</si>
  <si>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</si>
  <si>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</si>
  <si>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</si>
  <si>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</si>
  <si>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</si>
  <si>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</si>
  <si>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</si>
  <si>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</si>
  <si>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</si>
  <si>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</si>
  <si>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</si>
  <si>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</si>
  <si>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</si>
  <si>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</si>
  <si>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</si>
  <si>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</si>
  <si>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</si>
  <si>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</si>
  <si>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</si>
  <si>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</si>
  <si>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</si>
  <si>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</si>
  <si>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</si>
  <si>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</si>
  <si>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</si>
  <si>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</si>
  <si>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</si>
  <si>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</si>
  <si>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</si>
  <si>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</si>
  <si>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</si>
  <si>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</si>
  <si>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</si>
  <si>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</si>
  <si>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</si>
  <si>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</si>
  <si>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</si>
  <si>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</si>
  <si>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</si>
  <si>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</si>
  <si>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</si>
  <si>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</si>
  <si>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</si>
  <si>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</si>
  <si>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</si>
  <si>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</si>
  <si>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</si>
  <si>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</si>
  <si>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</si>
  <si>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</si>
  <si>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</si>
  <si>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</si>
  <si>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</si>
  <si>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</si>
  <si>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</si>
  <si>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</si>
  <si>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</si>
  <si>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</si>
  <si>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</si>
  <si>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</si>
  <si>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</si>
  <si>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</si>
  <si>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</si>
  <si>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</si>
  <si>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</si>
  <si>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</si>
  <si>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</si>
  <si>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</si>
  <si>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</si>
  <si>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</si>
  <si>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</si>
  <si>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</si>
  <si>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</si>
  <si>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</si>
  <si>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</si>
  <si>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</si>
  <si>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</si>
  <si>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</si>
  <si>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</si>
  <si>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</si>
  <si>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</si>
  <si>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</si>
  <si>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</si>
  <si>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</si>
  <si>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</si>
  <si>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</si>
  <si>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</si>
  <si>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</si>
  <si>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</si>
  <si>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</si>
  <si>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</si>
  <si>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</si>
  <si>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</si>
  <si>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</si>
  <si>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</si>
  <si>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</si>
  <si>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</si>
  <si>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</si>
  <si>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</si>
  <si>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</si>
  <si>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</si>
  <si>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</si>
  <si>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</si>
  <si>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</si>
  <si>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</si>
  <si>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</si>
  <si>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</si>
  <si>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</si>
  <si>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</si>
  <si>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</si>
  <si>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</si>
  <si>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</si>
  <si>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</si>
  <si>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</si>
  <si>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</si>
  <si>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</si>
  <si>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</si>
  <si>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</si>
  <si>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</si>
  <si>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</si>
  <si>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</si>
  <si>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</si>
  <si>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</si>
  <si>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</si>
  <si>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</si>
  <si>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</si>
  <si>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</si>
  <si>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</si>
  <si>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</si>
  <si>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</si>
  <si>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</si>
  <si>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</si>
  <si>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</si>
  <si>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</si>
  <si>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</si>
  <si>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</si>
  <si>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</si>
  <si>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</si>
  <si>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</si>
  <si>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</si>
  <si>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</si>
  <si>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</si>
  <si>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</si>
  <si>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</si>
  <si>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</si>
  <si>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</si>
  <si>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</si>
  <si>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</si>
  <si>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</si>
  <si>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</si>
  <si>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</si>
  <si>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</si>
  <si>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</si>
  <si>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</si>
  <si>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</si>
  <si>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</si>
  <si>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</si>
  <si>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</si>
  <si>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</si>
  <si>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</si>
  <si>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</si>
  <si>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</si>
  <si>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</si>
  <si>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</si>
  <si>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</si>
  <si>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</si>
  <si>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</si>
  <si>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</si>
  <si>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</si>
  <si>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</si>
  <si>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</si>
  <si>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</si>
  <si>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</si>
  <si>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</si>
  <si>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</si>
  <si>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</si>
  <si>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</si>
  <si>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</si>
  <si>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</si>
  <si>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</si>
  <si>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</si>
  <si>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</si>
  <si>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</si>
  <si>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</si>
  <si>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</si>
  <si>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</si>
  <si>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</si>
  <si>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</si>
  <si>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</si>
  <si>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</si>
  <si>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</si>
  <si>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</si>
  <si>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</si>
  <si>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</si>
  <si>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</si>
  <si>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</si>
  <si>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</si>
  <si>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</si>
  <si>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</si>
  <si>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</si>
  <si>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</si>
  <si>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</si>
  <si>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</si>
  <si>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</si>
  <si>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</si>
  <si>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</si>
  <si>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</si>
  <si>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</si>
  <si>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</si>
  <si>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</si>
  <si>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</si>
  <si>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</si>
  <si>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</si>
  <si>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</si>
  <si>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</si>
  <si>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</si>
  <si>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</si>
  <si>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</si>
  <si>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</si>
  <si>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</si>
  <si>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</si>
  <si>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</si>
  <si>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</si>
  <si>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</si>
  <si>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</si>
  <si>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</si>
  <si>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</si>
  <si>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</si>
  <si>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</si>
  <si>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</si>
  <si>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</si>
  <si>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</si>
  <si>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</si>
  <si>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</si>
  <si>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</si>
  <si>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</si>
  <si>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</si>
  <si>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</si>
  <si>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</si>
  <si>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</si>
  <si>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</si>
  <si>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</si>
  <si>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</si>
  <si>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</si>
  <si>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</si>
  <si>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</si>
  <si>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</si>
  <si>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</si>
  <si>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</si>
  <si>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</si>
  <si>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</si>
  <si>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</si>
  <si>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</si>
  <si>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</si>
  <si>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</si>
  <si>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</si>
  <si>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</si>
  <si>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</si>
  <si>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</si>
  <si>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</si>
  <si>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</si>
  <si>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</si>
  <si>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</si>
  <si>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</si>
  <si>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</si>
  <si>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</si>
  <si>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</si>
  <si>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</si>
  <si>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</si>
  <si>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</si>
  <si>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</si>
  <si>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</si>
  <si>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</si>
  <si>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</si>
  <si>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</si>
  <si>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</si>
  <si>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</si>
  <si>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</si>
  <si>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</si>
  <si>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</si>
  <si>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</si>
  <si>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</si>
  <si>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</si>
  <si>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</si>
  <si>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</si>
  <si>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</si>
  <si>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</si>
  <si>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</si>
  <si>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</si>
  <si>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</si>
  <si>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</si>
  <si>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</si>
  <si>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</si>
  <si>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</si>
  <si>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</si>
  <si>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</si>
  <si>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</si>
  <si>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</si>
  <si>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</si>
  <si>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</si>
  <si>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</si>
  <si>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</si>
  <si>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</si>
  <si>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</si>
  <si>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</si>
  <si>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</si>
  <si>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</si>
  <si>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</si>
  <si>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</si>
  <si>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</si>
  <si>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</si>
  <si>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</si>
  <si>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</si>
  <si>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</si>
  <si>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</si>
  <si>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</si>
  <si>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</si>
  <si>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</si>
  <si>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</si>
  <si>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</si>
  <si>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</si>
  <si>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</si>
  <si>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</si>
  <si>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</si>
  <si>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</si>
  <si>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</si>
  <si>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</si>
  <si>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</si>
  <si>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</si>
  <si>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</si>
  <si>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</si>
  <si>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</si>
  <si>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</si>
  <si>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</si>
  <si>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</si>
  <si>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</si>
  <si>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</si>
  <si>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</si>
  <si>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</si>
  <si>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</si>
  <si>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</si>
  <si>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</si>
  <si>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</si>
  <si>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</si>
  <si>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</si>
  <si>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</si>
  <si>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</si>
  <si>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</si>
  <si>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</si>
  <si>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</si>
  <si>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</si>
  <si>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</si>
  <si>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</si>
  <si>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</si>
  <si>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</si>
  <si>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</si>
  <si>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</si>
  <si>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</si>
  <si>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</si>
  <si>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</si>
  <si>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</si>
  <si>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</si>
  <si>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</si>
  <si>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</si>
  <si>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</si>
  <si>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</si>
  <si>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</si>
  <si>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</si>
  <si>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</si>
  <si>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</si>
  <si>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</si>
  <si>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</si>
  <si>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</si>
  <si>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</si>
  <si>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</si>
  <si>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</si>
  <si>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</si>
  <si>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</si>
  <si>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</si>
  <si>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</si>
  <si>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</si>
  <si>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</si>
  <si>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</si>
  <si>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</si>
  <si>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</si>
  <si>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</si>
  <si>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</si>
  <si>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</si>
  <si>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</si>
  <si>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</si>
  <si>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</si>
  <si>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</si>
  <si>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</si>
  <si>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</si>
  <si>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</si>
  <si>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</si>
  <si>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</si>
  <si>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</si>
  <si>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</si>
  <si>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</si>
  <si>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</si>
  <si>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</si>
  <si>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</si>
  <si>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</si>
  <si>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</si>
  <si>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</si>
  <si>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</si>
  <si>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</si>
  <si>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</si>
  <si>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</si>
  <si>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</si>
  <si>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</si>
  <si>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</si>
  <si>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</si>
  <si>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</si>
  <si>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</si>
  <si>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</si>
  <si>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</si>
  <si>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</si>
  <si>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</si>
  <si>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</si>
  <si>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</si>
  <si>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</si>
  <si>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</si>
  <si>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</si>
  <si>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</si>
  <si>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</si>
  <si>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</si>
  <si>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</si>
  <si>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</si>
  <si>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</si>
  <si>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</si>
  <si>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</si>
  <si>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</si>
  <si>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</si>
  <si>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</si>
  <si>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</si>
  <si>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</si>
  <si>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</si>
  <si>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</si>
  <si>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</si>
  <si>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</si>
  <si>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</si>
  <si>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</si>
  <si>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</si>
  <si>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</si>
  <si>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</si>
  <si>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</si>
  <si>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</si>
  <si>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</si>
  <si>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</si>
  <si>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</si>
  <si>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</si>
  <si>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</si>
  <si>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</si>
  <si>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</si>
  <si>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</si>
  <si>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</si>
  <si>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</si>
  <si>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</si>
  <si>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</si>
  <si>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</si>
  <si>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</si>
  <si>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</si>
  <si>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</si>
  <si>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</si>
  <si>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</si>
  <si>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</si>
  <si>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</si>
  <si>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</si>
  <si>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</si>
  <si>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</si>
  <si>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</si>
  <si>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</si>
  <si>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</si>
  <si>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</si>
  <si>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</si>
  <si>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</si>
  <si>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</si>
  <si>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</si>
  <si>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</si>
  <si>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</si>
  <si>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</si>
  <si>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</si>
  <si>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</si>
  <si>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</si>
  <si>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</si>
  <si>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</si>
  <si>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</si>
  <si>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</si>
  <si>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</si>
  <si>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</si>
  <si>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</si>
  <si>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</si>
  <si>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</si>
  <si>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</si>
  <si>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</si>
  <si>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</si>
  <si>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</si>
  <si>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</si>
  <si>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</si>
  <si>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</si>
  <si>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</si>
  <si>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</si>
  <si>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</si>
  <si>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</si>
  <si>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</si>
  <si>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</si>
  <si>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</si>
  <si>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</si>
  <si>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</si>
  <si>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</si>
  <si>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</si>
  <si>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</si>
  <si>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</si>
  <si>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</si>
  <si>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</si>
  <si>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</si>
  <si>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</si>
  <si>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</si>
  <si>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</si>
  <si>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</si>
  <si>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</si>
  <si>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</si>
  <si>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</si>
  <si>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</si>
  <si>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</si>
  <si>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</si>
  <si>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</si>
  <si>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</si>
  <si>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</si>
  <si>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</si>
  <si>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</si>
  <si>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</si>
  <si>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</si>
  <si>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</si>
  <si>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</si>
  <si>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</si>
  <si>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</si>
  <si>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</si>
  <si>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</si>
  <si>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</si>
  <si>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</si>
  <si>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</si>
  <si>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</si>
  <si>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</si>
  <si>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</si>
  <si>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</si>
  <si>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</si>
  <si>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</si>
  <si>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</si>
  <si>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</si>
  <si>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</si>
  <si>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</si>
  <si>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</si>
  <si>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</si>
  <si>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</si>
  <si>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</si>
  <si>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</si>
  <si>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</si>
  <si>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</si>
  <si>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</si>
  <si>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</si>
  <si>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</si>
  <si>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</si>
  <si>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</si>
  <si>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</si>
  <si>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</si>
  <si>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</si>
  <si>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</si>
  <si>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</si>
  <si>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</si>
  <si>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</si>
  <si>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</si>
  <si>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</si>
  <si>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</si>
  <si>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</si>
  <si>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</si>
  <si>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</si>
  <si>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</si>
  <si>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</si>
  <si>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</si>
  <si>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</si>
  <si>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</si>
  <si>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</si>
  <si>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</si>
  <si>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</si>
  <si>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</si>
  <si>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</si>
  <si>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</si>
  <si>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</si>
  <si>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</si>
  <si>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</si>
  <si>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</si>
  <si>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</si>
  <si>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</si>
  <si>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</si>
  <si>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</si>
  <si>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</si>
  <si>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</si>
  <si>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</si>
  <si>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</si>
  <si>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</si>
  <si>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</si>
  <si>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</si>
  <si>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</si>
  <si>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</si>
  <si>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</si>
  <si>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</si>
  <si>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</si>
  <si>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</si>
  <si>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</si>
  <si>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</si>
  <si>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</si>
  <si>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</si>
  <si>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</si>
  <si>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</si>
  <si>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</si>
  <si>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</si>
  <si>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</si>
  <si>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</si>
  <si>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</si>
  <si>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</si>
  <si>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</si>
  <si>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</si>
  <si>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</si>
  <si>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</si>
  <si>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</si>
  <si>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</si>
  <si>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</si>
  <si>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</si>
  <si>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</si>
  <si>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</si>
  <si>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</si>
  <si>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</si>
  <si>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</si>
  <si>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</si>
  <si>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</si>
  <si>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</si>
  <si>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</si>
  <si>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</si>
  <si>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</si>
  <si>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</si>
  <si>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</si>
  <si>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</si>
  <si>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</si>
  <si>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</si>
  <si>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</si>
  <si>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</si>
  <si>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</si>
  <si>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</si>
  <si>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</si>
  <si>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</si>
  <si>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</si>
  <si>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</si>
  <si>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</si>
  <si>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</si>
  <si>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</si>
  <si>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</si>
  <si>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</si>
  <si>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</si>
  <si>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</si>
  <si>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</si>
  <si>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</si>
  <si>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</si>
  <si>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</si>
  <si>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</si>
  <si>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</si>
  <si>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</si>
  <si>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</si>
  <si>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</si>
  <si>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</si>
  <si>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</si>
  <si>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</si>
  <si>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</si>
  <si>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</si>
  <si>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</si>
  <si>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</si>
  <si>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</si>
  <si>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</si>
  <si>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</si>
  <si>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</si>
  <si>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</si>
  <si>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</si>
  <si>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</si>
  <si>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</si>
  <si>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</si>
  <si>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</si>
  <si>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</si>
  <si>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</si>
  <si>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</si>
  <si>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</si>
  <si>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</si>
  <si>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</si>
  <si>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</si>
  <si>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</si>
  <si>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</si>
  <si>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</si>
  <si>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</si>
  <si>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</si>
  <si>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</si>
  <si>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</si>
  <si>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</si>
  <si>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</si>
  <si>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</si>
  <si>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</si>
  <si>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</si>
  <si>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</si>
  <si>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</si>
  <si>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</si>
  <si>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</si>
  <si>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</si>
  <si>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</si>
  <si>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</si>
  <si>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</si>
  <si>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</si>
  <si>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</si>
  <si>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</si>
  <si>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</si>
  <si>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</si>
  <si>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</si>
  <si>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</si>
  <si>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</si>
  <si>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</si>
  <si>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</si>
  <si>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</si>
  <si>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</si>
  <si>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</si>
  <si>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</si>
  <si>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</si>
  <si>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</si>
  <si>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</si>
  <si>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</si>
  <si>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</si>
  <si>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</si>
  <si>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</si>
  <si>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</si>
  <si>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</si>
  <si>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</si>
  <si>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</si>
  <si>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</si>
  <si>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</si>
  <si>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</si>
  <si>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</si>
  <si>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</si>
  <si>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</si>
  <si>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</si>
  <si>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</si>
  <si>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</si>
  <si>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</si>
  <si>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</si>
  <si>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</si>
  <si>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</si>
  <si>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</si>
  <si>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</si>
  <si>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</si>
  <si>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</si>
  <si>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</si>
  <si>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</si>
  <si>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</si>
  <si>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</si>
  <si>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</si>
  <si>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</si>
  <si>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</si>
  <si>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</si>
  <si>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</si>
  <si>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</si>
  <si>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</si>
  <si>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</si>
  <si>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</si>
  <si>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</si>
  <si>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</si>
  <si>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</si>
  <si>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</si>
  <si>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</si>
  <si>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</si>
  <si>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</si>
  <si>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</si>
  <si>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</si>
  <si>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</si>
  <si>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</si>
  <si>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</si>
  <si>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</si>
  <si>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</si>
  <si>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</si>
  <si>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</si>
  <si>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</si>
  <si>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</si>
  <si>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</si>
  <si>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</si>
  <si>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</si>
  <si>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</si>
  <si>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</si>
  <si>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</si>
  <si>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</si>
  <si>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</si>
  <si>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</si>
  <si>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</si>
  <si>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</si>
  <si>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</si>
  <si>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</si>
  <si>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</si>
  <si>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</si>
  <si>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</si>
  <si>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</si>
  <si>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</si>
  <si>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</si>
  <si>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</si>
  <si>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</si>
  <si>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</si>
  <si>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</si>
  <si>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</si>
  <si>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</si>
  <si>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</si>
  <si>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</si>
  <si>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</si>
  <si>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</si>
  <si>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</si>
  <si>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</si>
  <si>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</si>
  <si>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</si>
  <si>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</si>
  <si>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</si>
  <si>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</si>
  <si>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</si>
  <si>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</si>
  <si>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</si>
  <si>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</si>
  <si>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</si>
  <si>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</si>
  <si>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</si>
  <si>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</si>
  <si>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</si>
  <si>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</si>
  <si>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</si>
  <si>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</si>
  <si>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</si>
  <si>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</si>
  <si>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</si>
  <si>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</si>
  <si>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</si>
  <si>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</si>
  <si>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</si>
  <si>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</si>
  <si>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</si>
  <si>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</si>
  <si>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</si>
  <si>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</si>
  <si>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</si>
  <si>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</si>
  <si>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</si>
  <si>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</si>
  <si>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</si>
  <si>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</si>
  <si>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</si>
  <si>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</si>
  <si>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</si>
  <si>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</si>
  <si>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</si>
  <si>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</si>
  <si>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</si>
  <si>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</si>
  <si>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</si>
  <si>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</si>
  <si>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</si>
  <si>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</si>
  <si>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</si>
  <si>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</si>
  <si>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</si>
  <si>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</si>
  <si>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</si>
  <si>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</si>
  <si>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</si>
  <si>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</si>
  <si>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</si>
  <si>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</si>
  <si>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</si>
  <si>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</si>
  <si>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</si>
  <si>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</si>
  <si>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</si>
  <si>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</si>
  <si>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</si>
  <si>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</si>
  <si>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</si>
  <si>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</si>
  <si>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</si>
  <si>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</si>
  <si>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</si>
  <si>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</si>
  <si>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</si>
  <si>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</si>
  <si>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</si>
  <si>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</si>
  <si>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</si>
  <si>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</si>
  <si>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</si>
  <si>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</si>
  <si>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</si>
  <si>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</si>
  <si>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</si>
  <si>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</si>
  <si>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</si>
  <si>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</si>
  <si>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</si>
  <si>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</si>
  <si>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</si>
  <si>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</si>
  <si>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</si>
  <si>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</si>
  <si>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</si>
  <si>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</si>
  <si>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</si>
  <si>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</si>
  <si>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</si>
  <si>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</si>
  <si>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</si>
  <si>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</si>
  <si>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</si>
  <si>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</si>
  <si>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</si>
  <si>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</si>
  <si>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</si>
  <si>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</si>
  <si>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</si>
  <si>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</si>
  <si>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</si>
  <si>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</si>
  <si>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</si>
  <si>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</si>
  <si>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</si>
  <si>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</si>
  <si>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</si>
  <si>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</si>
  <si>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</si>
  <si>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</si>
  <si>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</si>
  <si>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</si>
  <si>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</si>
  <si>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</si>
  <si>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</si>
  <si>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</si>
  <si>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</si>
  <si>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</si>
  <si>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</si>
  <si>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</si>
  <si>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</si>
  <si>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</si>
  <si>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</si>
  <si>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</si>
  <si>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</si>
  <si>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</si>
  <si>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</si>
  <si>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</si>
  <si>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</si>
  <si>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</si>
  <si>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</si>
  <si>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</si>
  <si>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</si>
  <si>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</si>
  <si>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</si>
  <si>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</si>
  <si>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</si>
  <si>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</si>
  <si>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</si>
  <si>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</si>
  <si>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</si>
  <si>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</si>
  <si>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</si>
  <si>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</si>
  <si>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</si>
  <si>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</si>
  <si>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</si>
  <si>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</si>
  <si>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</si>
  <si>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</si>
  <si>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</si>
  <si>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</si>
  <si>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</si>
  <si>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</si>
  <si>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</si>
  <si>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</si>
  <si>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</si>
  <si>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</si>
  <si>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</si>
  <si>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</si>
  <si>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</si>
  <si>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</si>
  <si>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</si>
  <si>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</si>
  <si>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</si>
  <si>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</si>
  <si>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</si>
  <si>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</si>
  <si>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</si>
  <si>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</si>
  <si>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</si>
  <si>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</si>
  <si>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</si>
  <si>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</si>
  <si>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</si>
  <si>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</si>
  <si>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</si>
  <si>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</si>
  <si>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</si>
  <si>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</si>
  <si>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</si>
  <si>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</si>
  <si>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</si>
  <si>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</si>
  <si>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</si>
  <si>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</si>
  <si>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</si>
  <si>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</si>
  <si>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</si>
  <si>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</si>
  <si>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</si>
  <si>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</si>
  <si>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</si>
  <si>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</si>
  <si>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</si>
  <si>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</si>
  <si>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</si>
  <si>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</si>
  <si>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</si>
  <si>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</si>
  <si>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</si>
  <si>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</si>
  <si>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</si>
  <si>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</si>
  <si>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</si>
  <si>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</si>
  <si>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</si>
  <si>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</si>
  <si>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</si>
  <si>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</si>
  <si>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</si>
  <si>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</si>
  <si>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</si>
  <si>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</si>
  <si>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</si>
  <si>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</si>
  <si>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</si>
  <si>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</si>
  <si>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</si>
  <si>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</si>
  <si>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</si>
  <si>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</si>
  <si>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</si>
  <si>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</si>
  <si>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</si>
  <si>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</si>
  <si>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</si>
  <si>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</si>
  <si>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</si>
  <si>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</si>
  <si>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</si>
  <si>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</si>
  <si>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</si>
  <si>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</si>
  <si>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</si>
  <si>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</si>
  <si>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</si>
  <si>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</si>
  <si>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</si>
  <si>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</si>
  <si>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</si>
  <si>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</si>
  <si>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</si>
  <si>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</si>
  <si>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</si>
  <si>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</si>
  <si>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</si>
  <si>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</si>
  <si>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</si>
  <si>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</si>
  <si>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</si>
  <si>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</si>
  <si>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</si>
  <si>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</si>
  <si>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</si>
  <si>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</si>
  <si>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</si>
  <si>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</si>
  <si>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</si>
  <si>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</si>
  <si>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</si>
  <si>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</si>
  <si>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</si>
  <si>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</si>
  <si>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</si>
  <si>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</si>
  <si>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</si>
  <si>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</si>
  <si>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</si>
  <si>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</si>
  <si>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</si>
  <si>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</si>
  <si>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</si>
  <si>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</si>
  <si>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</si>
  <si>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</si>
  <si>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</si>
  <si>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</si>
  <si>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</si>
  <si>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</si>
  <si>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</si>
  <si>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</si>
  <si>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</si>
  <si>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</si>
  <si>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</si>
  <si>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</si>
  <si>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</si>
  <si>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</si>
  <si>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</si>
  <si>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</si>
  <si>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</si>
  <si>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</si>
  <si>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</si>
  <si>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</si>
  <si>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</si>
  <si>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</si>
  <si>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</si>
  <si>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</si>
  <si>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</si>
  <si>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</si>
  <si>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</si>
  <si>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</si>
  <si>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</si>
  <si>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</si>
  <si>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</si>
  <si>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</si>
  <si>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</si>
  <si>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</si>
  <si>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</si>
  <si>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</si>
  <si>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</si>
  <si>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</si>
  <si>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</si>
  <si>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</si>
  <si>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</si>
  <si>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</si>
  <si>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</si>
  <si>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</si>
  <si>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</si>
  <si>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</si>
  <si>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</si>
  <si>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</si>
  <si>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</si>
  <si>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</si>
  <si>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</si>
  <si>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</si>
  <si>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</si>
  <si>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</si>
  <si>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</si>
  <si>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</si>
  <si>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</si>
  <si>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</si>
  <si>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</si>
  <si>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</si>
  <si>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</si>
  <si>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</si>
  <si>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</si>
  <si>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</si>
  <si>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</si>
  <si>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</si>
  <si>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</si>
  <si>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</si>
  <si>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</si>
  <si>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</si>
  <si>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</si>
  <si>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</si>
  <si>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</si>
  <si>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</si>
  <si>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</si>
  <si>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</si>
  <si>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</si>
  <si>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</si>
  <si>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</si>
  <si>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</si>
  <si>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</si>
  <si>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</si>
  <si>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</si>
  <si>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</si>
  <si>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</si>
  <si>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</si>
  <si>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</si>
  <si>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</si>
  <si>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</si>
  <si>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</si>
  <si>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</si>
  <si>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</si>
  <si>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</si>
  <si>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</si>
  <si>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</si>
  <si>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</si>
  <si>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</si>
  <si>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</si>
  <si>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</si>
  <si>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</si>
  <si>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</si>
  <si>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</si>
  <si>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</si>
  <si>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</si>
  <si>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</si>
  <si>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</si>
  <si>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</si>
  <si>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</si>
  <si>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</si>
  <si>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</si>
  <si>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</si>
  <si>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</si>
  <si>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</si>
  <si>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</si>
  <si>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</si>
  <si>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</si>
  <si>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</si>
  <si>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</si>
  <si>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</si>
  <si>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</si>
  <si>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</si>
  <si>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</si>
  <si>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</si>
  <si>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</si>
  <si>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</si>
  <si>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</si>
  <si>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</si>
  <si>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</si>
  <si>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</si>
  <si>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</si>
  <si>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</si>
  <si>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</si>
  <si>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</si>
  <si>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</si>
  <si>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</si>
  <si>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</si>
  <si>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</si>
  <si>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</si>
  <si>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</si>
  <si>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</si>
  <si>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</si>
  <si>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</si>
  <si>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</si>
  <si>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</si>
  <si>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</si>
  <si>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</si>
  <si>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</si>
  <si>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</si>
  <si>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</si>
  <si>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</si>
  <si>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</si>
  <si>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</si>
  <si>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</si>
  <si>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</si>
  <si>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</si>
  <si>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</si>
  <si>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</si>
  <si>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</si>
  <si>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</si>
  <si>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</si>
  <si>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</si>
  <si>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</si>
  <si>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</si>
  <si>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</si>
  <si>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</si>
  <si>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</si>
  <si>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</si>
  <si>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</si>
  <si>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</si>
  <si>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</si>
  <si>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</si>
  <si>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</si>
  <si>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</si>
  <si>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</si>
  <si>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</si>
  <si>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</si>
  <si>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</si>
  <si>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</si>
  <si>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</si>
  <si>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</si>
  <si>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</si>
  <si>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</si>
  <si>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</si>
  <si>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</si>
  <si>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</si>
  <si>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</si>
  <si>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</si>
  <si>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</si>
  <si>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</si>
  <si>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</si>
  <si>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</si>
  <si>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</si>
  <si>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</si>
  <si>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</si>
  <si>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</si>
  <si>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</si>
  <si>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</si>
  <si>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</si>
  <si>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</si>
  <si>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</si>
  <si>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</si>
  <si>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</si>
  <si>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</si>
  <si>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</si>
  <si>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</si>
  <si>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</si>
  <si>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</si>
  <si>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</si>
  <si>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</si>
  <si>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</si>
  <si>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</si>
  <si>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</si>
  <si>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</si>
  <si>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</si>
  <si>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</si>
  <si>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</si>
  <si>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</si>
  <si>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</si>
  <si>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</si>
  <si>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</si>
  <si>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</si>
  <si>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</si>
  <si>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</si>
  <si>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</si>
  <si>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</si>
  <si>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</si>
  <si>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</si>
  <si>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</si>
  <si>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</si>
  <si>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</si>
  <si>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</si>
  <si>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</si>
  <si>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</si>
  <si>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</si>
  <si>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</si>
  <si>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</si>
  <si>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</si>
  <si>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</si>
  <si>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</si>
  <si>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</si>
  <si>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</si>
  <si>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</si>
  <si>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</si>
  <si>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</si>
  <si>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</si>
  <si>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</si>
  <si>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</si>
  <si>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</si>
  <si>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</si>
  <si>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</si>
  <si>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</si>
  <si>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</si>
  <si>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</si>
  <si>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</si>
  <si>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</si>
  <si>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</si>
  <si>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</si>
  <si>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</si>
  <si>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</si>
  <si>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</si>
  <si>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</si>
  <si>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</si>
  <si>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</si>
  <si>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</si>
  <si>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</si>
  <si>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</si>
  <si>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</si>
  <si>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</si>
  <si>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</si>
  <si>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</si>
  <si>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</si>
  <si>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</si>
  <si>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</si>
  <si>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</si>
  <si>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</si>
  <si>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</si>
  <si>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</si>
  <si>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</si>
  <si>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</si>
  <si>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</si>
  <si>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</si>
  <si>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</si>
  <si>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</si>
  <si>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</si>
  <si>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</si>
  <si>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</si>
  <si>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</si>
  <si>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</si>
  <si>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</si>
  <si>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</si>
  <si>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</si>
  <si>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</si>
  <si>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</si>
  <si>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</si>
  <si>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</si>
  <si>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</si>
  <si>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</si>
  <si>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</si>
  <si>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</si>
  <si>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</si>
  <si>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</si>
  <si>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</si>
  <si>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</si>
  <si>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</si>
  <si>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</si>
  <si>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</si>
  <si>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</si>
  <si>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</si>
  <si>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</si>
  <si>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</si>
  <si>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</si>
  <si>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</si>
  <si>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</si>
  <si>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</si>
  <si>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</si>
  <si>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</si>
  <si>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</si>
  <si>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</si>
  <si>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</si>
  <si>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</si>
  <si>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</si>
  <si>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</si>
  <si>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</si>
  <si>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</si>
  <si>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</si>
  <si>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</si>
  <si>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</si>
  <si>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</si>
  <si>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</si>
  <si>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</si>
  <si>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</si>
  <si>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</si>
  <si>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</si>
  <si>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</si>
  <si>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</si>
  <si>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</si>
  <si>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</si>
  <si>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</si>
  <si>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</si>
  <si>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</si>
  <si>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</si>
  <si>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</si>
  <si>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</si>
  <si>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</si>
  <si>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</si>
  <si>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</si>
  <si>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</si>
  <si>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</si>
  <si>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</si>
  <si>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</si>
  <si>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</si>
  <si>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</si>
  <si>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</si>
  <si>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</si>
  <si>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</si>
  <si>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</si>
  <si>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</si>
  <si>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</si>
  <si>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</si>
  <si>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</si>
  <si>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</si>
  <si>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</si>
  <si>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</si>
  <si>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</si>
  <si>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</si>
  <si>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</si>
  <si>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</si>
  <si>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</si>
  <si>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</si>
  <si>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</si>
  <si>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</si>
  <si>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</si>
  <si>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</si>
  <si>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</si>
  <si>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</si>
  <si>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</si>
  <si>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</si>
  <si>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</si>
  <si>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</si>
  <si>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</si>
  <si>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</si>
  <si>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</si>
  <si>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</si>
  <si>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</si>
  <si>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</si>
  <si>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</si>
  <si>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</si>
  <si>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</si>
  <si>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</si>
  <si>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</si>
  <si>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</si>
  <si>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</si>
  <si>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</si>
  <si>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</si>
  <si>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</si>
  <si>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</si>
  <si>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</si>
  <si>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</si>
  <si>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</si>
  <si>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</si>
  <si>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</si>
  <si>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</si>
  <si>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</si>
  <si>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</si>
  <si>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</si>
  <si>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</si>
  <si>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</si>
  <si>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</si>
  <si>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</si>
  <si>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</si>
  <si>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</si>
  <si>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</si>
  <si>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</si>
  <si>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</si>
  <si>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</si>
  <si>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</si>
  <si>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</si>
  <si>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</si>
  <si>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</si>
  <si>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</si>
  <si>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</si>
  <si>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</si>
  <si>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</si>
  <si>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</si>
  <si>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</si>
  <si>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</si>
  <si>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</si>
  <si>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</si>
  <si>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</si>
  <si>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</si>
  <si>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</si>
  <si>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</si>
  <si>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</si>
  <si>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</si>
  <si>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</si>
  <si>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</si>
  <si>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</si>
  <si>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</si>
  <si>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</si>
  <si>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</si>
  <si>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</si>
  <si>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</si>
  <si>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</si>
  <si>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</si>
  <si>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</si>
  <si>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</si>
  <si>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</si>
  <si>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</si>
  <si>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</si>
  <si>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</si>
  <si>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</si>
  <si>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</si>
  <si>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</si>
  <si>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</si>
  <si>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</si>
  <si>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</si>
  <si>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</si>
  <si>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</si>
  <si>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</si>
  <si>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</si>
  <si>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</si>
  <si>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</si>
  <si>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</si>
  <si>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</si>
  <si>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</si>
  <si>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</si>
  <si>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</si>
  <si>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</si>
  <si>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</si>
  <si>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</si>
  <si>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</si>
  <si>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</si>
  <si>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</si>
  <si>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</si>
  <si>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</si>
  <si>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</si>
  <si>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</si>
  <si>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</si>
  <si>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</si>
  <si>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</si>
  <si>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</si>
  <si>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</si>
  <si>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</si>
  <si>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</si>
  <si>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</si>
  <si>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</si>
  <si>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</si>
  <si>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</si>
  <si>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</si>
  <si>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</si>
  <si>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</si>
  <si>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</si>
  <si>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</si>
  <si>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</si>
  <si>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</si>
  <si>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</si>
  <si>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</si>
  <si>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</si>
  <si>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</si>
  <si>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</si>
  <si>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</si>
  <si>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</si>
  <si>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</si>
  <si>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</si>
  <si>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</si>
  <si>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</si>
  <si>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</si>
  <si>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</si>
  <si>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</si>
  <si>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</si>
  <si>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</si>
  <si>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</si>
  <si>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</si>
  <si>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</si>
  <si>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</si>
  <si>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</si>
  <si>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</si>
  <si>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</si>
  <si>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</si>
  <si>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</si>
  <si>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</si>
  <si>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</si>
  <si>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</si>
  <si>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</si>
  <si>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</si>
  <si>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</si>
  <si>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</si>
  <si>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</si>
  <si>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</si>
  <si>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</si>
  <si>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</si>
  <si>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</si>
  <si>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</si>
  <si>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</si>
  <si>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</si>
  <si>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</si>
  <si>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</si>
  <si>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</si>
  <si>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</si>
  <si>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</si>
  <si>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</si>
  <si>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</si>
  <si>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</si>
  <si>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</si>
  <si>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</si>
  <si>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</si>
  <si>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</si>
  <si>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</si>
  <si>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</si>
  <si>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</si>
  <si>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</si>
  <si>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</si>
  <si>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</si>
  <si>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</si>
  <si>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</si>
  <si>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</si>
  <si>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</si>
  <si>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</si>
  <si>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</si>
  <si>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</si>
  <si>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</si>
  <si>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</si>
  <si>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</si>
  <si>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</si>
  <si>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</si>
  <si>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</si>
  <si>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</si>
  <si>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</si>
  <si>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</si>
  <si>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</si>
  <si>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</si>
  <si>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</si>
  <si>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</si>
  <si>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</si>
  <si>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</si>
  <si>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</si>
  <si>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</si>
  <si>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</si>
  <si>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</si>
  <si>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</si>
  <si>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</si>
  <si>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</si>
  <si>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</si>
  <si>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</si>
  <si>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</si>
  <si>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</si>
  <si>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</si>
  <si>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</si>
  <si>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</si>
  <si>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</si>
  <si>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</si>
  <si>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</si>
  <si>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</si>
  <si>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</si>
  <si>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</si>
  <si>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</si>
  <si>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</si>
  <si>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</si>
  <si>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</si>
  <si>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</si>
  <si>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</si>
  <si>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</si>
  <si>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</si>
  <si>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</si>
  <si>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</si>
  <si>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</si>
  <si>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</si>
  <si>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</si>
  <si>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</si>
  <si>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</si>
  <si>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</si>
  <si>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</si>
  <si>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</si>
  <si>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</si>
  <si>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</si>
  <si>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</si>
  <si>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</si>
  <si>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</si>
  <si>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</si>
  <si>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</si>
  <si>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</si>
  <si>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</si>
  <si>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</si>
  <si>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</si>
  <si>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</si>
  <si>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</si>
  <si>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</si>
  <si>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</si>
  <si>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</si>
  <si>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</si>
  <si>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</si>
  <si>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</si>
  <si>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</si>
  <si>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</si>
  <si>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</si>
  <si>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</si>
  <si>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</si>
  <si>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</si>
  <si>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</si>
  <si>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</si>
  <si>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</si>
  <si>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</si>
  <si>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</si>
  <si>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</si>
  <si>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</si>
  <si>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</si>
  <si>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</si>
  <si>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</si>
  <si>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</si>
  <si>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</si>
  <si>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</si>
  <si>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</si>
  <si>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</si>
  <si>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</si>
  <si>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</si>
  <si>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</si>
  <si>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</si>
  <si>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</si>
  <si>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</si>
  <si>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</si>
  <si>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</si>
  <si>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</si>
  <si>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</si>
  <si>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</si>
  <si>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</si>
  <si>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</si>
  <si>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</si>
  <si>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</si>
  <si>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</si>
  <si>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</si>
  <si>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</si>
  <si>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</si>
  <si>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</si>
  <si>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</si>
  <si>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</si>
  <si>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</si>
  <si>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</si>
  <si>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</si>
  <si>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</si>
  <si>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</si>
  <si>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</si>
  <si>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</si>
  <si>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</si>
  <si>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</si>
  <si>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</si>
  <si>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</si>
  <si>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</si>
  <si>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</si>
  <si>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</si>
  <si>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</si>
  <si>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</si>
  <si>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</si>
  <si>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</si>
  <si>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</si>
  <si>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</si>
  <si>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</si>
  <si>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</si>
  <si>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</si>
  <si>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</si>
  <si>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</si>
  <si>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</si>
  <si>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</si>
  <si>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</si>
  <si>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</si>
  <si>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</si>
  <si>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</si>
  <si>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</si>
  <si>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</si>
  <si>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</si>
  <si>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</si>
  <si>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</si>
  <si>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</si>
  <si>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</si>
  <si>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</si>
  <si>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</si>
  <si>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</si>
  <si>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</si>
  <si>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</si>
  <si>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</si>
  <si>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</si>
  <si>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</si>
  <si>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</si>
  <si>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</si>
  <si>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</si>
  <si>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</si>
  <si>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</si>
  <si>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</si>
  <si>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</si>
  <si>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</si>
  <si>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</si>
  <si>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</si>
  <si>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</si>
  <si>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</si>
  <si>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</si>
  <si>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</si>
  <si>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</si>
  <si>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</si>
  <si>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</si>
  <si>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</si>
  <si>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</si>
  <si>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</si>
  <si>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</si>
  <si>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</si>
  <si>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</si>
  <si>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</si>
  <si>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</si>
  <si>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</si>
  <si>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</si>
  <si>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</si>
  <si>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</si>
  <si>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</si>
  <si>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</si>
  <si>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</si>
  <si>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</si>
  <si>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</si>
  <si>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</si>
  <si>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</si>
  <si>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</si>
  <si>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</si>
  <si>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</si>
  <si>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</si>
  <si>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</si>
  <si>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</si>
  <si>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</si>
  <si>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</si>
  <si>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</si>
  <si>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</si>
  <si>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</si>
  <si>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</si>
  <si>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</si>
  <si>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</si>
  <si>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</si>
  <si>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</si>
  <si>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</si>
  <si>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</si>
  <si>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</si>
  <si>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</si>
  <si>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</si>
  <si>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</si>
  <si>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</si>
  <si>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</si>
  <si>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</si>
  <si>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</si>
  <si>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</si>
  <si>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</si>
  <si>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</si>
  <si>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</si>
  <si>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</si>
  <si>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</si>
  <si>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</si>
  <si>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</si>
  <si>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</si>
  <si>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</si>
  <si>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</si>
  <si>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</si>
  <si>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</si>
  <si>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</si>
  <si>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</si>
  <si>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</si>
  <si>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</si>
  <si>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</si>
  <si>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</si>
  <si>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</si>
  <si>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</si>
  <si>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</si>
  <si>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</si>
  <si>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</si>
  <si>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</si>
  <si>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</si>
  <si>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</si>
  <si>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</si>
  <si>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</si>
  <si>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</si>
  <si>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</si>
  <si>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</si>
  <si>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</si>
  <si>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</si>
  <si>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</si>
  <si>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</si>
  <si>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</si>
  <si>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</si>
  <si>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</si>
  <si>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</si>
  <si>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</si>
  <si>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</si>
  <si>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</si>
  <si>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</si>
  <si>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</si>
  <si>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</si>
  <si>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</si>
  <si>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</si>
  <si>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</si>
  <si>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</si>
  <si>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</si>
  <si>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</si>
  <si>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</si>
  <si>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</si>
  <si>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</si>
  <si>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</si>
  <si>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</si>
  <si>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</si>
  <si>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</si>
  <si>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</si>
  <si>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</si>
  <si>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</si>
  <si>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</si>
  <si>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</si>
  <si>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</si>
  <si>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</si>
  <si>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</si>
  <si>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</si>
  <si>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</si>
  <si>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</si>
  <si>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</si>
  <si>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</si>
  <si>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</si>
  <si>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</si>
  <si>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</si>
  <si>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</si>
  <si>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</si>
  <si>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</si>
  <si>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</si>
  <si>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</si>
  <si>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</si>
  <si>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</si>
  <si>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</si>
  <si>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</si>
  <si>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</si>
  <si>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</si>
  <si>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</si>
  <si>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</si>
  <si>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</si>
  <si>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</si>
  <si>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</si>
  <si>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</si>
  <si>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</si>
  <si>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</si>
  <si>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</si>
  <si>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</si>
  <si>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</si>
  <si>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</si>
  <si>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</si>
  <si>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</si>
  <si>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</si>
  <si>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</si>
  <si>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</si>
  <si>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</si>
  <si>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</si>
  <si>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</si>
  <si>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</si>
  <si>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</si>
  <si>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</si>
  <si>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</si>
  <si>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</si>
  <si>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</si>
  <si>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</si>
  <si>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</si>
  <si>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</si>
  <si>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</si>
  <si>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</si>
  <si>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</si>
  <si>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</si>
  <si>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</si>
  <si>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</si>
  <si>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</si>
  <si>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</si>
  <si>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</si>
  <si>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</si>
  <si>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</si>
  <si>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</si>
  <si>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</si>
  <si>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</si>
  <si>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</si>
  <si>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</si>
  <si>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</si>
  <si>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</si>
  <si>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</si>
  <si>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</si>
  <si>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</si>
  <si>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</si>
  <si>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</si>
  <si>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</si>
  <si>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</si>
  <si>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</si>
  <si>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</si>
  <si>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</si>
  <si>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</si>
  <si>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</si>
  <si>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</si>
  <si>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</si>
  <si>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</si>
  <si>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</si>
  <si>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</si>
  <si>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</si>
  <si>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</si>
  <si>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</si>
  <si>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</si>
  <si>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</si>
  <si>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</si>
  <si>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</si>
  <si>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</si>
  <si>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</si>
  <si>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</si>
  <si>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</si>
  <si>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</si>
  <si>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</si>
  <si>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</si>
  <si>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</si>
  <si>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</si>
  <si>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</si>
  <si>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</si>
  <si>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</si>
  <si>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</si>
  <si>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</si>
  <si>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</si>
  <si>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</si>
  <si>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</si>
  <si>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</si>
  <si>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</si>
  <si>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</si>
  <si>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</si>
  <si>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</si>
  <si>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</si>
  <si>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</si>
  <si>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</si>
  <si>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</si>
  <si>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</si>
  <si>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</si>
  <si>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</si>
  <si>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</si>
  <si>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</si>
  <si>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</si>
  <si>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</si>
  <si>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</si>
  <si>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</si>
  <si>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</si>
  <si>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</si>
  <si>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</si>
  <si>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</si>
  <si>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</si>
  <si>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</si>
  <si>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</si>
  <si>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</si>
  <si>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</si>
  <si>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</si>
  <si>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</si>
  <si>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</si>
  <si>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</si>
  <si>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</si>
  <si>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</si>
  <si>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</si>
  <si>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</si>
  <si>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</si>
  <si>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</si>
  <si>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</si>
  <si>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</si>
  <si>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</si>
  <si>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</si>
  <si>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</si>
  <si>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</si>
  <si>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</si>
  <si>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</si>
  <si>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</si>
  <si>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</si>
  <si>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</si>
  <si>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</si>
  <si>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</si>
  <si>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</si>
  <si>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</si>
  <si>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</si>
  <si>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</si>
  <si>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</si>
  <si>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</si>
  <si>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</si>
  <si>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</si>
  <si>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</si>
  <si>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</si>
  <si>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</si>
  <si>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</si>
  <si>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</si>
  <si>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</si>
  <si>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</si>
  <si>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</si>
  <si>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</si>
  <si>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</si>
  <si>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</si>
  <si>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</si>
  <si>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</si>
  <si>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</si>
  <si>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</si>
  <si>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</si>
  <si>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</si>
  <si>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</si>
  <si>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</si>
  <si>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</si>
  <si>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</si>
  <si>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</si>
  <si>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</si>
  <si>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</si>
  <si>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</si>
  <si>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</si>
  <si>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</si>
  <si>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</si>
  <si>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</si>
  <si>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</si>
  <si>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</si>
  <si>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</si>
  <si>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</si>
  <si>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</si>
  <si>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</si>
  <si>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</si>
  <si>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</si>
  <si>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</si>
  <si>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</si>
  <si>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</si>
  <si>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</si>
  <si>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</si>
  <si>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</si>
  <si>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</si>
  <si>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</si>
  <si>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</si>
  <si>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</si>
  <si>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</si>
  <si>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</si>
  <si>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</si>
  <si>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</si>
  <si>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</si>
  <si>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</si>
  <si>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</si>
  <si>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</si>
  <si>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</si>
  <si>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</si>
  <si>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</si>
  <si>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</si>
  <si>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</si>
  <si>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</si>
  <si>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</si>
  <si>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</si>
  <si>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</si>
  <si>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</si>
  <si>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</si>
  <si>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</si>
  <si>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</si>
  <si>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</si>
  <si>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</si>
  <si>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</si>
  <si>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</si>
  <si>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</si>
  <si>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</si>
  <si>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</si>
  <si>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</si>
  <si>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</si>
  <si>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</si>
  <si>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</si>
  <si>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</si>
  <si>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</si>
  <si>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</si>
  <si>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</si>
  <si>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</si>
  <si>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</si>
  <si>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</si>
  <si>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</si>
  <si>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</si>
  <si>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</si>
  <si>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</si>
  <si>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</si>
  <si>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</si>
  <si>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</si>
  <si>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</si>
  <si>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</si>
  <si>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</si>
  <si>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</si>
  <si>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</si>
  <si>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</si>
  <si>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</si>
  <si>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</si>
  <si>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</si>
  <si>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</si>
  <si>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</si>
  <si>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</si>
  <si>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</si>
  <si>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</si>
  <si>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</si>
  <si>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</si>
  <si>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</si>
  <si>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</si>
  <si>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</si>
  <si>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</si>
  <si>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</si>
  <si>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</si>
  <si>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</si>
  <si>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</si>
  <si>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</si>
  <si>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</si>
  <si>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</si>
  <si>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</si>
  <si>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</si>
  <si>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</si>
  <si>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</si>
  <si>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</si>
  <si>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</si>
  <si>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</si>
  <si>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</si>
  <si>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</si>
  <si>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</si>
  <si>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</si>
  <si>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</si>
  <si>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</si>
  <si>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</si>
  <si>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</si>
  <si>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</si>
  <si>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</si>
  <si>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</si>
  <si>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</si>
  <si>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</si>
  <si>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</si>
  <si>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</si>
  <si>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</si>
  <si>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</si>
  <si>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</si>
  <si>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</si>
  <si>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</si>
  <si>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</si>
  <si>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</si>
  <si>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</si>
  <si>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</si>
  <si>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</si>
  <si>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</si>
  <si>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</si>
  <si>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</si>
  <si>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</si>
  <si>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</si>
  <si>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</si>
  <si>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</si>
  <si>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</si>
  <si>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</si>
  <si>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</si>
  <si>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</si>
  <si>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</si>
  <si>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</si>
  <si>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</si>
  <si>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</si>
  <si>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</si>
  <si>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</si>
  <si>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</si>
  <si>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</si>
  <si>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</si>
  <si>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</si>
  <si>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</si>
  <si>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</si>
  <si>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</si>
  <si>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</si>
  <si>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</si>
  <si>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</si>
  <si>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</si>
  <si>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</si>
  <si>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</si>
  <si>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</si>
  <si>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</si>
  <si>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</si>
  <si>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</si>
  <si>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</si>
  <si>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</si>
  <si>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</si>
  <si>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</si>
  <si>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</si>
  <si>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</si>
  <si>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</si>
  <si>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</si>
  <si>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</si>
  <si>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</si>
  <si>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</si>
  <si>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</si>
  <si>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</si>
  <si>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</si>
  <si>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</si>
  <si>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</si>
  <si>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</si>
  <si>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</si>
  <si>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</si>
  <si>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</si>
  <si>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</si>
  <si>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</si>
  <si>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</si>
  <si>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</si>
  <si>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</si>
  <si>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</si>
  <si>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</si>
  <si>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</si>
  <si>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</si>
  <si>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</si>
  <si>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</si>
  <si>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</si>
  <si>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</si>
  <si>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</si>
  <si>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</si>
  <si>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</si>
  <si>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</si>
  <si>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</si>
  <si>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</si>
  <si>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</si>
  <si>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</si>
  <si>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</si>
  <si>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</si>
  <si>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</si>
  <si>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</si>
  <si>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</si>
  <si>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</si>
  <si>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</si>
  <si>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</si>
  <si>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</si>
  <si>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</si>
  <si>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</si>
  <si>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</si>
  <si>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</si>
  <si>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</si>
  <si>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</si>
  <si>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</si>
  <si>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</si>
  <si>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</si>
  <si>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</si>
  <si>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</si>
  <si>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</si>
  <si>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</si>
  <si>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</si>
  <si>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</si>
  <si>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</si>
  <si>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</si>
  <si>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</si>
  <si>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</si>
  <si>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</si>
  <si>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</si>
  <si>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</si>
  <si>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</si>
  <si>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</si>
  <si>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</si>
  <si>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</si>
  <si>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</si>
  <si>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</si>
  <si>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</si>
  <si>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</si>
  <si>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</si>
  <si>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</si>
  <si>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</si>
  <si>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</si>
  <si>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</si>
  <si>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</si>
  <si>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</si>
  <si>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</si>
  <si>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</si>
  <si>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</si>
  <si>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</si>
  <si>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</si>
  <si>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</si>
  <si>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</si>
  <si>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</si>
  <si>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</si>
  <si>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</si>
  <si>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</si>
  <si>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</si>
  <si>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</si>
  <si>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</si>
  <si>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</si>
  <si>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</si>
  <si>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</si>
  <si>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</si>
  <si>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</si>
  <si>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</si>
  <si>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</si>
  <si>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</si>
  <si>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</si>
  <si>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</si>
  <si>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</si>
  <si>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</si>
  <si>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</si>
  <si>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</si>
  <si>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</si>
  <si>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</si>
  <si>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</si>
  <si>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</si>
  <si>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</si>
  <si>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</si>
  <si>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</si>
  <si>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</si>
  <si>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</si>
  <si>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</si>
  <si>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</si>
  <si>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</si>
  <si>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</si>
  <si>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</si>
  <si>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</si>
  <si>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</si>
  <si>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</si>
  <si>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</si>
  <si>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</si>
  <si>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</si>
  <si>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</si>
  <si>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</si>
  <si>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</si>
  <si>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</si>
  <si>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</si>
  <si>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</si>
  <si>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</si>
  <si>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</si>
  <si>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</si>
  <si>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</si>
  <si>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</si>
  <si>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</si>
  <si>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</si>
  <si>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</si>
  <si>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</si>
  <si>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</si>
  <si>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</si>
  <si>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</si>
  <si>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</si>
  <si>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</si>
  <si>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</si>
  <si>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</si>
  <si>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</si>
  <si>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</si>
  <si>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</si>
  <si>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</si>
  <si>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</si>
  <si>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</si>
  <si>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</si>
  <si>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</si>
  <si>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</si>
  <si>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</si>
  <si>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</si>
  <si>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</si>
  <si>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</si>
  <si>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</si>
  <si>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</si>
  <si>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</si>
  <si>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</si>
  <si>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</si>
  <si>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</si>
  <si>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</si>
  <si>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</si>
  <si>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</si>
  <si>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</si>
  <si>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</si>
  <si>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</si>
  <si>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</si>
  <si>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</si>
  <si>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</si>
  <si>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</si>
  <si>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</si>
  <si>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</si>
  <si>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</si>
  <si>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</si>
  <si>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</si>
  <si>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</si>
  <si>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</si>
  <si>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</si>
  <si>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</si>
  <si>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</si>
  <si>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</si>
  <si>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</si>
  <si>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</si>
  <si>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</si>
  <si>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</si>
  <si>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</si>
  <si>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</si>
  <si>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</si>
  <si>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</si>
  <si>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</si>
  <si>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</si>
  <si>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</si>
  <si>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</si>
  <si>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</si>
  <si>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</si>
  <si>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</si>
  <si>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</si>
  <si>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</si>
  <si>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</si>
  <si>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</si>
  <si>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</si>
  <si>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</si>
  <si>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</si>
  <si>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</si>
  <si>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</si>
  <si>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</si>
  <si>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</si>
  <si>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</si>
  <si>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</si>
  <si>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</si>
  <si>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</si>
  <si>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</si>
  <si>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</si>
  <si>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</si>
  <si>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</si>
  <si>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</si>
  <si>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</si>
  <si>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</si>
  <si>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</si>
  <si>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</si>
  <si>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</si>
  <si>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</si>
  <si>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</si>
  <si>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</si>
  <si>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</si>
  <si>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</si>
  <si>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</si>
  <si>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</si>
  <si>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</si>
  <si>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</si>
  <si>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</si>
  <si>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</si>
  <si>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</si>
  <si>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</si>
  <si>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</si>
  <si>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</si>
  <si>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</si>
  <si>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</si>
  <si>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</si>
  <si>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</si>
  <si>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</si>
  <si>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</si>
  <si>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</si>
  <si>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</si>
  <si>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</si>
  <si>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</si>
  <si>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</si>
  <si>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</si>
  <si>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</si>
  <si>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</si>
  <si>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</si>
  <si>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</si>
  <si>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</si>
  <si>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</si>
  <si>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</si>
  <si>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</si>
  <si>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</si>
  <si>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</si>
  <si>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</si>
  <si>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</si>
  <si>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</si>
  <si>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</si>
  <si>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</si>
  <si>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</si>
  <si>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</si>
  <si>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</si>
  <si>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</si>
  <si>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</si>
  <si>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</si>
  <si>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</si>
  <si>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</si>
  <si>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</si>
  <si>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</si>
  <si>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</si>
  <si>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</si>
  <si>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</si>
  <si>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</si>
  <si>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</si>
  <si>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</si>
  <si>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</si>
  <si>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</si>
  <si>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</si>
  <si>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</si>
  <si>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</si>
  <si>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</si>
  <si>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</si>
  <si>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</si>
  <si>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</si>
  <si>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</si>
  <si>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</si>
  <si>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</si>
  <si>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</si>
  <si>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</si>
  <si>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</si>
  <si>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</si>
  <si>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</si>
  <si>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</si>
  <si>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</si>
  <si>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</si>
  <si>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</si>
  <si>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</si>
  <si>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</si>
  <si>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</si>
  <si>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</si>
  <si>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</si>
  <si>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</si>
  <si>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</si>
  <si>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</si>
  <si>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</si>
  <si>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</si>
  <si>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</si>
  <si>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</si>
  <si>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</si>
  <si>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</si>
  <si>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</si>
  <si>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</si>
  <si>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</si>
  <si>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</si>
  <si>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</si>
  <si>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</si>
  <si>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</si>
  <si>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</si>
  <si>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</si>
  <si>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</si>
  <si>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</si>
  <si>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</si>
  <si>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</si>
  <si>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</si>
  <si>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</si>
  <si>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</si>
  <si>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</si>
  <si>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</si>
  <si>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</si>
  <si>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</si>
  <si>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</si>
  <si>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</si>
  <si>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</si>
  <si>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</si>
  <si>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</si>
  <si>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</si>
  <si>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</si>
  <si>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</si>
  <si>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</si>
  <si>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</si>
  <si>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</si>
  <si>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</si>
  <si>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</si>
  <si>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</si>
  <si>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</si>
  <si>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</si>
  <si>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</si>
  <si>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</si>
  <si>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</si>
  <si>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</si>
  <si>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</si>
  <si>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</si>
  <si>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</si>
  <si>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</si>
  <si>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</si>
  <si>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</si>
  <si>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</si>
  <si>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</si>
  <si>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</si>
  <si>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</si>
  <si>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</si>
  <si>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</si>
  <si>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</si>
  <si>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</si>
  <si>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</si>
  <si>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</si>
  <si>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</si>
  <si>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</si>
  <si>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</si>
  <si>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</si>
  <si>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</si>
  <si>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</si>
  <si>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</si>
  <si>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</si>
  <si>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</si>
  <si>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</si>
  <si>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</si>
  <si>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</si>
  <si>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</si>
  <si>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</si>
  <si>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</si>
  <si>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</si>
  <si>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</si>
  <si>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</si>
  <si>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</si>
  <si>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</si>
  <si>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</si>
  <si>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</si>
  <si>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</si>
  <si>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</si>
  <si>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</si>
  <si>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</si>
  <si>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</si>
  <si>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</si>
  <si>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</si>
  <si>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</si>
  <si>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</si>
  <si>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</si>
  <si>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</si>
  <si>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</si>
  <si>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</si>
  <si>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</si>
  <si>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</si>
  <si>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</si>
  <si>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</si>
  <si>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</si>
  <si>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</si>
  <si>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</si>
  <si>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</si>
  <si>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</si>
  <si>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</si>
  <si>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</si>
  <si>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</si>
  <si>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</si>
  <si>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</si>
  <si>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</si>
  <si>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</si>
  <si>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</si>
  <si>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</si>
  <si>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</si>
  <si>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</si>
  <si>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</si>
  <si>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</si>
  <si>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</si>
  <si>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</si>
  <si>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</si>
  <si>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</si>
  <si>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</si>
  <si>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</si>
  <si>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</si>
  <si>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</si>
  <si>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</si>
  <si>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</si>
  <si>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</si>
  <si>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</si>
  <si>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</si>
  <si>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</si>
  <si>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</si>
  <si>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</si>
  <si>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</si>
  <si>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</si>
  <si>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</si>
  <si>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</si>
  <si>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</si>
  <si>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</si>
  <si>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</si>
  <si>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</si>
  <si>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</si>
  <si>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</si>
  <si>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</si>
  <si>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</si>
  <si>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</si>
  <si>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</si>
  <si>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</si>
  <si>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</si>
  <si>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</si>
  <si>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</si>
  <si>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</si>
  <si>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</si>
  <si>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</si>
  <si>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</si>
  <si>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</si>
  <si>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</si>
  <si>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</si>
  <si>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</si>
  <si>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</si>
  <si>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</si>
  <si>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</si>
  <si>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</si>
  <si>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</si>
  <si>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</si>
  <si>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</si>
  <si>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</si>
  <si>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</si>
  <si>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</si>
  <si>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</si>
  <si>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</si>
  <si>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</si>
  <si>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</si>
  <si>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</si>
  <si>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</si>
  <si>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</si>
  <si>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</si>
  <si>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</si>
  <si>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</si>
  <si>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</si>
  <si>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</si>
  <si>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</si>
  <si>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</si>
  <si>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</si>
  <si>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</si>
  <si>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</si>
  <si>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</si>
  <si>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</si>
  <si>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</si>
  <si>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</si>
  <si>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</si>
  <si>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</si>
  <si>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</si>
  <si>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</si>
  <si>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</si>
  <si>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</si>
  <si>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</si>
  <si>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</si>
  <si>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</si>
  <si>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</si>
  <si>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</si>
  <si>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</si>
  <si>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</si>
  <si>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</si>
  <si>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</si>
  <si>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</si>
  <si>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</si>
  <si>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</si>
  <si>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</si>
  <si>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</si>
  <si>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</si>
  <si>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</si>
  <si>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</si>
  <si>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</si>
  <si>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</si>
  <si>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</si>
  <si>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</si>
  <si>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</si>
  <si>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</si>
  <si>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</si>
  <si>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</si>
  <si>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</si>
  <si>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</si>
  <si>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</si>
  <si>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</si>
  <si>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</si>
  <si>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</si>
  <si>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</si>
  <si>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</si>
  <si>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</si>
  <si>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</si>
  <si>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</si>
  <si>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</si>
  <si>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</si>
  <si>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</si>
  <si>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</si>
  <si>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</si>
  <si>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</si>
  <si>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</si>
  <si>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</si>
  <si>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</si>
  <si>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</si>
  <si>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</si>
  <si>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</si>
  <si>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</si>
  <si>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</si>
  <si>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</si>
  <si>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</si>
  <si>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</si>
  <si>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</si>
  <si>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</si>
  <si>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</si>
  <si>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</si>
  <si>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</si>
  <si>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</si>
  <si>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</si>
  <si>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</si>
  <si>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</si>
  <si>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</si>
  <si>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</si>
  <si>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</si>
  <si>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</si>
  <si>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</si>
  <si>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</si>
  <si>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</si>
  <si>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</si>
  <si>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</si>
  <si>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</si>
  <si>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</si>
  <si>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</si>
  <si>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</si>
  <si>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</si>
  <si>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</si>
  <si>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</si>
  <si>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</si>
  <si>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</si>
  <si>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</si>
  <si>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</si>
  <si>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</si>
  <si>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</si>
  <si>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</si>
  <si>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</si>
  <si>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</si>
  <si>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</si>
  <si>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</si>
  <si>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</si>
  <si>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</si>
  <si>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</si>
  <si>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</si>
  <si>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</si>
  <si>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</si>
  <si>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</si>
  <si>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</si>
  <si>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</si>
  <si>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</si>
  <si>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</si>
  <si>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</si>
  <si>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</si>
  <si>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</si>
  <si>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</si>
  <si>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</si>
  <si>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</si>
  <si>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</si>
  <si>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</si>
  <si>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</si>
  <si>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</si>
  <si>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</si>
  <si>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</si>
  <si>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</si>
  <si>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</si>
  <si>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</si>
  <si>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</si>
  <si>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</si>
  <si>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</si>
  <si>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</si>
  <si>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</si>
  <si>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</si>
  <si>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</si>
  <si>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</si>
  <si>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</si>
  <si>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</si>
  <si>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</si>
  <si>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</si>
  <si>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</si>
  <si>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</si>
  <si>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</si>
  <si>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</si>
  <si>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</si>
  <si>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</si>
  <si>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</si>
  <si>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</si>
  <si>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</si>
  <si>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</si>
  <si>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</si>
  <si>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</si>
  <si>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</si>
  <si>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</si>
  <si>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</si>
  <si>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</si>
  <si>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</si>
  <si>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</si>
  <si>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</si>
  <si>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</si>
  <si>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</si>
  <si>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</si>
  <si>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</si>
  <si>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</si>
  <si>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</si>
  <si>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</si>
  <si>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</si>
  <si>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</si>
  <si>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</si>
  <si>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</si>
  <si>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</si>
  <si>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</si>
  <si>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</si>
  <si>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</si>
  <si>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</si>
  <si>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</si>
  <si>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</si>
  <si>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</si>
  <si>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</si>
  <si>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</si>
  <si>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</si>
  <si>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</si>
  <si>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</si>
  <si>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</si>
  <si>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</si>
  <si>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</si>
  <si>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</si>
  <si>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</si>
  <si>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</si>
  <si>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</si>
  <si>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</si>
  <si>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</si>
  <si>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</si>
  <si>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</si>
  <si>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</si>
  <si>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</si>
  <si>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</si>
  <si>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</si>
  <si>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</si>
  <si>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</si>
  <si>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</si>
  <si>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</si>
  <si>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</si>
  <si>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</si>
  <si>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</si>
  <si>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</si>
  <si>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</si>
  <si>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</si>
  <si>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</si>
  <si>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</si>
  <si>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</si>
  <si>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</si>
  <si>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</si>
  <si>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</si>
  <si>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</si>
  <si>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</si>
  <si>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</si>
  <si>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</si>
  <si>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</si>
  <si>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</si>
  <si>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</si>
  <si>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</si>
  <si>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</si>
  <si>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</si>
  <si>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</si>
  <si>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</si>
  <si>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</si>
  <si>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</si>
  <si>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</si>
  <si>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</si>
  <si>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</si>
  <si>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</si>
  <si>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</si>
  <si>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</si>
  <si>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</si>
  <si>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</si>
  <si>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</si>
  <si>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</si>
  <si>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</si>
  <si>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</si>
  <si>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</si>
  <si>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</si>
  <si>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</si>
  <si>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</si>
  <si>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</si>
  <si>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</si>
  <si>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</si>
  <si>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</si>
  <si>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</si>
  <si>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</si>
  <si>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</si>
  <si>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</si>
  <si>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</si>
  <si>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</si>
  <si>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</si>
  <si>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</si>
  <si>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</si>
  <si>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</si>
  <si>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</si>
  <si>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</si>
  <si>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</si>
  <si>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</si>
  <si>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</si>
  <si>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</si>
  <si>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</si>
  <si>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</si>
  <si>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</si>
  <si>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</si>
  <si>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</si>
  <si>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</si>
  <si>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</si>
  <si>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</si>
  <si>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</si>
  <si>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</si>
  <si>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</si>
  <si>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</si>
  <si>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</si>
  <si>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</si>
  <si>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</si>
  <si>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</si>
  <si>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</si>
  <si>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</si>
  <si>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</si>
  <si>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</si>
  <si>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</si>
  <si>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</si>
  <si>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</si>
  <si>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</si>
  <si>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</si>
  <si>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</si>
  <si>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</si>
  <si>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</si>
  <si>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</si>
  <si>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</si>
  <si>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</si>
  <si>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</si>
  <si>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</si>
  <si>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</si>
  <si>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</si>
  <si>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</si>
  <si>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</si>
  <si>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</si>
  <si>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</si>
  <si>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</si>
  <si>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</si>
  <si>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</si>
  <si>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</si>
  <si>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</si>
  <si>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</si>
  <si>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</si>
  <si>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</si>
  <si>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</si>
  <si>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</si>
  <si>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</si>
  <si>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</si>
  <si>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</si>
  <si>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</si>
  <si>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</si>
  <si>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</si>
  <si>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</si>
  <si>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</si>
  <si>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</si>
  <si>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</si>
  <si>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</si>
  <si>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</si>
  <si>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</si>
  <si>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</si>
  <si>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</si>
  <si>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</si>
  <si>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</si>
  <si>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</si>
  <si>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</si>
  <si>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</si>
  <si>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</si>
  <si>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</si>
  <si>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</si>
  <si>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</si>
  <si>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</si>
  <si>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</si>
  <si>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</si>
  <si>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</si>
  <si>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</si>
  <si>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</si>
  <si>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</si>
  <si>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</si>
  <si>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</si>
  <si>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</si>
  <si>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</si>
  <si>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</si>
  <si>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</si>
  <si>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</si>
  <si>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</si>
  <si>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</si>
  <si>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</si>
  <si>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</si>
  <si>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</si>
  <si>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</si>
  <si>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</si>
  <si>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</si>
  <si>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</si>
  <si>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</si>
  <si>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</si>
  <si>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</si>
  <si>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</si>
  <si>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</si>
  <si>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</si>
  <si>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</si>
  <si>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</si>
  <si>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</si>
  <si>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</si>
  <si>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</si>
  <si>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</si>
  <si>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</si>
  <si>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</si>
  <si>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</si>
  <si>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</si>
  <si>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</si>
  <si>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</si>
  <si>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</si>
  <si>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</si>
  <si>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</si>
  <si>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</si>
  <si>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</si>
  <si>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</si>
  <si>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</si>
  <si>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</si>
  <si>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</si>
  <si>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</si>
  <si>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</si>
  <si>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</si>
  <si>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</si>
  <si>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</si>
  <si>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</si>
  <si>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</si>
  <si>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</si>
  <si>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</si>
  <si>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</si>
  <si>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</si>
  <si>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</si>
  <si>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</si>
  <si>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</si>
  <si>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</si>
  <si>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</si>
  <si>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</si>
  <si>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</si>
  <si>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</si>
  <si>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</si>
  <si>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</si>
  <si>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</si>
  <si>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</si>
  <si>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</si>
  <si>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</si>
  <si>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</si>
  <si>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</si>
  <si>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</si>
  <si>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</si>
  <si>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</si>
  <si>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</si>
  <si>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</si>
  <si>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</si>
  <si>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</si>
  <si>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</si>
  <si>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</si>
  <si>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</si>
  <si>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</si>
  <si>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</si>
  <si>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</si>
  <si>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</si>
  <si>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</si>
  <si>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</si>
  <si>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</si>
  <si>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</si>
  <si>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</si>
  <si>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</si>
  <si>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</si>
  <si>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</si>
  <si>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</si>
  <si>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</si>
  <si>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</si>
  <si>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</si>
  <si>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</si>
  <si>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</si>
  <si>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</si>
  <si>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</si>
  <si>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</si>
  <si>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</si>
  <si>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</si>
  <si>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</si>
  <si>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</si>
  <si>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</si>
  <si>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</si>
  <si>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</si>
  <si>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</si>
  <si>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</si>
  <si>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</si>
  <si>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</si>
  <si>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</si>
  <si>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</si>
  <si>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</si>
  <si>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</si>
  <si>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</si>
  <si>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</si>
  <si>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</si>
  <si>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</si>
  <si>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</si>
  <si>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</si>
  <si>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</si>
  <si>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</si>
  <si>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</si>
  <si>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</si>
  <si>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</si>
  <si>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</si>
  <si>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</si>
  <si>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</si>
  <si>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</si>
  <si>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</si>
  <si>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</si>
  <si>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</si>
  <si>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</si>
  <si>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</si>
  <si>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</si>
  <si>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</si>
  <si>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</si>
  <si>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</si>
  <si>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</si>
  <si>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</si>
  <si>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</si>
  <si>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</si>
  <si>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</si>
  <si>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</si>
  <si>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</si>
  <si>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</si>
  <si>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</si>
  <si>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</si>
  <si>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</si>
  <si>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</si>
  <si>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</si>
  <si>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</si>
  <si>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</si>
  <si>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</si>
  <si>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</si>
  <si>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</si>
  <si>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</si>
  <si>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</si>
  <si>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</si>
  <si>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</si>
  <si>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</si>
  <si>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</si>
  <si>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</si>
  <si>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</si>
  <si>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</si>
  <si>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</si>
  <si>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</si>
  <si>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</si>
  <si>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</si>
  <si>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</si>
  <si>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</si>
  <si>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</si>
  <si>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</si>
  <si>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</si>
  <si>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</si>
  <si>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</si>
  <si>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</si>
  <si>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</si>
  <si>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</si>
  <si>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</si>
  <si>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</si>
  <si>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</si>
  <si>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</si>
  <si>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</si>
  <si>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</si>
  <si>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</si>
  <si>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</si>
  <si>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</si>
  <si>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</si>
  <si>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</si>
  <si>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</si>
  <si>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</si>
  <si>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</si>
  <si>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</si>
  <si>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</si>
  <si>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</si>
  <si>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</si>
  <si>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</si>
  <si>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</si>
  <si>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</si>
  <si>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</si>
  <si>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</si>
  <si>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</si>
  <si>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</si>
  <si>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</si>
  <si>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</si>
  <si>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</si>
  <si>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</si>
  <si>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</si>
  <si>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</si>
  <si>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</si>
  <si>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</si>
  <si>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</si>
  <si>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</si>
  <si>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</si>
  <si>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</si>
  <si>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</si>
  <si>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</si>
  <si>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</si>
  <si>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</si>
  <si>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</si>
  <si>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</si>
  <si>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</si>
  <si>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</si>
  <si>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</si>
  <si>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</si>
  <si>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</si>
  <si>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</si>
  <si>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</si>
  <si>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</si>
  <si>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</si>
  <si>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</si>
  <si>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</si>
  <si>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</si>
  <si>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</si>
  <si>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</si>
  <si>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</si>
  <si>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</si>
  <si>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</si>
  <si>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</si>
  <si>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</si>
  <si>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</si>
  <si>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</si>
  <si>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</si>
  <si>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</si>
  <si>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</si>
  <si>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</si>
  <si>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</si>
  <si>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</si>
  <si>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</si>
  <si>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</si>
  <si>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</si>
  <si>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</si>
  <si>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</si>
  <si>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</si>
  <si>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</si>
  <si>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</si>
  <si>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</si>
  <si>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</si>
  <si>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</si>
  <si>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</si>
  <si>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</si>
  <si>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</si>
  <si>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</si>
  <si>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</si>
  <si>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</si>
  <si>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</si>
  <si>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</si>
  <si>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</si>
  <si>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</si>
  <si>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</si>
  <si>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</si>
  <si>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</si>
  <si>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</si>
  <si>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</si>
  <si>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</si>
  <si>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</si>
  <si>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</si>
  <si>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</si>
  <si>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</si>
  <si>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</si>
  <si>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</si>
  <si>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</si>
  <si>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</si>
  <si>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</si>
  <si>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</si>
  <si>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</si>
  <si>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</si>
  <si>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</si>
  <si>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</si>
  <si>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</si>
  <si>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</si>
  <si>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</si>
  <si>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</si>
  <si>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</si>
  <si>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</si>
  <si>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</si>
  <si>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</si>
  <si>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</si>
  <si>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</si>
  <si>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</si>
  <si>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</si>
  <si>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</si>
  <si>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</si>
  <si>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</si>
  <si>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</si>
  <si>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</si>
  <si>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</si>
  <si>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</si>
  <si>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</si>
  <si>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</si>
  <si>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</si>
  <si>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</si>
  <si>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</si>
  <si>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</si>
  <si>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</si>
  <si>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</si>
  <si>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</si>
  <si>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</si>
  <si>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</si>
  <si>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</si>
  <si>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</si>
  <si>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</si>
  <si>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</si>
  <si>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</si>
  <si>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</si>
  <si>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</si>
  <si>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</si>
  <si>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</si>
  <si>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</si>
  <si>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</si>
  <si>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</si>
  <si>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</si>
  <si>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</si>
  <si>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</si>
  <si>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</si>
  <si>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</si>
  <si>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</si>
  <si>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</si>
  <si>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</si>
  <si>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</si>
  <si>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</si>
  <si>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</si>
  <si>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</si>
  <si>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</si>
  <si>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</si>
  <si>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</si>
  <si>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</si>
  <si>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</si>
  <si>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</si>
  <si>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</si>
  <si>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</si>
  <si>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</si>
  <si>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</si>
  <si>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</si>
  <si>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</si>
  <si>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</si>
  <si>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</si>
  <si>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</si>
  <si>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</si>
  <si>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</si>
  <si>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</si>
  <si>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</si>
  <si>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</si>
  <si>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</si>
  <si>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</si>
  <si>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</si>
  <si>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</si>
  <si>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</si>
  <si>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</si>
  <si>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</si>
  <si>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</si>
  <si>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</si>
  <si>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</si>
  <si>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</si>
  <si>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</si>
  <si>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</si>
  <si>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</si>
  <si>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</si>
  <si>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</si>
  <si>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</si>
  <si>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</si>
  <si>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</si>
  <si>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</si>
  <si>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</si>
  <si>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</si>
  <si>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</si>
  <si>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</si>
  <si>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</si>
  <si>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</si>
  <si>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</si>
  <si>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</si>
  <si>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</si>
  <si>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</si>
  <si>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</si>
  <si>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</si>
  <si>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</si>
  <si>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</si>
  <si>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</si>
  <si>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</si>
  <si>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</si>
  <si>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</si>
  <si>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</si>
  <si>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</si>
  <si>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</si>
  <si>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</si>
  <si>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</si>
  <si>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</si>
  <si>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</si>
  <si>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</si>
  <si>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</si>
  <si>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</si>
  <si>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</si>
  <si>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</si>
  <si>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</si>
  <si>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</si>
  <si>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</si>
  <si>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</si>
  <si>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</si>
  <si>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</si>
  <si>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</si>
  <si>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</si>
  <si>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</si>
  <si>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</si>
  <si>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</si>
  <si>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</si>
  <si>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</si>
  <si>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</si>
  <si>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</si>
  <si>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</si>
  <si>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</si>
  <si>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</si>
  <si>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</si>
  <si>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</si>
  <si>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</si>
  <si>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</si>
  <si>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</si>
  <si>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</si>
  <si>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</si>
  <si>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</si>
  <si>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</si>
  <si>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</si>
  <si>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</si>
  <si>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</si>
  <si>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</si>
  <si>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</si>
  <si>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</si>
  <si>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</si>
  <si>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</si>
  <si>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</si>
  <si>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</si>
  <si>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</si>
  <si>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</si>
  <si>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</si>
  <si>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</si>
  <si>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</si>
  <si>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</si>
  <si>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</si>
  <si>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</si>
  <si>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</si>
  <si>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</si>
  <si>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</si>
  <si>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</si>
  <si>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</si>
  <si>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</si>
  <si>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</si>
  <si>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</si>
  <si>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</si>
  <si>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</si>
  <si>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</si>
  <si>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</si>
  <si>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</si>
  <si>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</si>
  <si>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</si>
  <si>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</si>
  <si>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</si>
  <si>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</si>
  <si>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</si>
  <si>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</si>
  <si>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</si>
  <si>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</si>
  <si>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</si>
  <si>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</si>
  <si>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</si>
  <si>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</si>
  <si>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</si>
  <si>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</si>
  <si>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</si>
  <si>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</si>
  <si>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</si>
  <si>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</si>
  <si>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</si>
  <si>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</si>
  <si>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</si>
  <si>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</si>
  <si>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</si>
  <si>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</si>
  <si>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</si>
  <si>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</si>
  <si>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</si>
  <si>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</si>
  <si>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</si>
  <si>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</si>
  <si>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</si>
  <si>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</si>
  <si>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</si>
  <si>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</si>
  <si>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</si>
  <si>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</si>
  <si>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</si>
  <si>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</si>
  <si>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</si>
  <si>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</si>
  <si>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</si>
  <si>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</si>
  <si>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</si>
  <si>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</si>
  <si>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</si>
  <si>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</si>
  <si>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</si>
  <si>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</si>
  <si>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</si>
  <si>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</si>
  <si>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</si>
  <si>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</si>
  <si>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</si>
  <si>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</si>
  <si>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</si>
  <si>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</si>
  <si>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</si>
  <si>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</si>
  <si>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</si>
  <si>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</si>
  <si>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</si>
  <si>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</si>
  <si>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</si>
  <si>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</si>
  <si>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</si>
  <si>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</si>
  <si>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</si>
  <si>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</si>
  <si>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</si>
  <si>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</si>
  <si>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</si>
  <si>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</si>
  <si>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</si>
  <si>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</si>
  <si>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</si>
  <si>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</si>
  <si>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</si>
  <si>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</si>
  <si>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</si>
  <si>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</si>
  <si>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</si>
  <si>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</si>
  <si>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</si>
  <si>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</si>
  <si>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</si>
  <si>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</si>
  <si>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</si>
  <si>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</si>
  <si>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</si>
  <si>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</si>
  <si>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</si>
  <si>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</si>
  <si>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</si>
  <si>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</si>
  <si>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</si>
  <si>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</si>
  <si>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</si>
  <si>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</si>
  <si>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</si>
  <si>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</si>
  <si>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</si>
  <si>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</si>
  <si>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</si>
  <si>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</si>
  <si>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</si>
  <si>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</si>
  <si>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</si>
  <si>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</si>
  <si>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</si>
  <si>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</si>
  <si>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</si>
  <si>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</si>
  <si>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</si>
  <si>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</si>
  <si>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</si>
  <si>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</si>
  <si>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</si>
  <si>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</si>
  <si>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</si>
  <si>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</si>
  <si>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</si>
  <si>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</si>
  <si>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</si>
  <si>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</si>
  <si>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</si>
  <si>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</si>
  <si>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</si>
  <si>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</si>
  <si>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</si>
  <si>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</si>
  <si>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</si>
  <si>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</si>
  <si>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</si>
  <si>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</si>
  <si>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</si>
  <si>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</si>
  <si>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</si>
  <si>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</si>
  <si>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</si>
  <si>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</si>
  <si>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</si>
  <si>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</si>
  <si>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</si>
  <si>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</si>
  <si>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</si>
  <si>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</si>
  <si>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</si>
  <si>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</si>
  <si>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</si>
  <si>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</si>
  <si>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</si>
  <si>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</si>
  <si>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</si>
  <si>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</si>
  <si>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</si>
  <si>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</si>
  <si>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</si>
  <si>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</si>
  <si>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</si>
  <si>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</si>
  <si>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</si>
  <si>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</si>
  <si>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</si>
  <si>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</si>
  <si>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</si>
  <si>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</si>
  <si>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</si>
  <si>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</si>
  <si>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</si>
  <si>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</si>
  <si>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</si>
  <si>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</si>
  <si>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</si>
  <si>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</si>
  <si>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</si>
  <si>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</si>
  <si>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</si>
  <si>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</si>
  <si>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</si>
  <si>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</si>
  <si>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</si>
  <si>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</si>
  <si>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</si>
  <si>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</si>
  <si>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</si>
  <si>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</si>
  <si>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</si>
  <si>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</si>
  <si>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</si>
  <si>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</si>
  <si>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</si>
  <si>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</si>
  <si>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</si>
  <si>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</si>
  <si>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</si>
  <si>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</si>
  <si>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</si>
  <si>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</si>
  <si>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</si>
  <si>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</si>
  <si>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</si>
  <si>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</si>
  <si>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</si>
  <si>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</si>
  <si>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</si>
  <si>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</si>
  <si>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</si>
  <si>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</si>
  <si>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</si>
  <si>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</si>
  <si>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</si>
  <si>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</si>
  <si>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</si>
  <si>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</si>
  <si>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</si>
  <si>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</si>
  <si>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</si>
  <si>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</si>
  <si>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</si>
  <si>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</si>
  <si>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</si>
  <si>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</si>
  <si>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</si>
  <si>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</si>
  <si>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</si>
  <si>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</si>
  <si>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</si>
  <si>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</si>
  <si>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</si>
  <si>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</si>
  <si>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</si>
  <si>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</si>
  <si>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</si>
  <si>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</si>
  <si>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</si>
  <si>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</si>
  <si>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</si>
  <si>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</si>
  <si>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</si>
  <si>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</si>
  <si>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</si>
  <si>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</si>
  <si>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</si>
  <si>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</si>
  <si>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</si>
  <si>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</si>
  <si>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</si>
  <si>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</si>
  <si>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</si>
  <si>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</si>
  <si>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</si>
  <si>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</si>
  <si>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</si>
  <si>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</si>
  <si>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</si>
  <si>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</si>
  <si>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</si>
  <si>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</si>
  <si>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</si>
  <si>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</si>
  <si>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</si>
  <si>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</si>
  <si>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</si>
  <si>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</si>
  <si>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</si>
  <si>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</si>
  <si>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</si>
  <si>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</si>
  <si>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</si>
  <si>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</si>
  <si>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</si>
  <si>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</si>
  <si>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</si>
  <si>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</si>
  <si>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</si>
  <si>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</si>
  <si>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</si>
  <si>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</si>
  <si>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</si>
  <si>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</si>
  <si>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</si>
  <si>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</si>
  <si>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</si>
  <si>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</si>
  <si>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</si>
  <si>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</si>
  <si>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</si>
  <si>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</si>
  <si>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</si>
  <si>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</si>
  <si>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</si>
  <si>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</si>
  <si>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</si>
  <si>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</si>
  <si>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</si>
  <si>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</si>
  <si>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</si>
  <si>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</si>
  <si>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</si>
  <si>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</si>
  <si>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</si>
  <si>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</si>
  <si>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</si>
  <si>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</si>
  <si>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</si>
  <si>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</si>
  <si>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</si>
  <si>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</si>
  <si>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</si>
  <si>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</si>
  <si>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</si>
  <si>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</si>
  <si>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</si>
  <si>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</si>
  <si>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</si>
  <si>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</si>
  <si>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</si>
  <si>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</si>
  <si>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</si>
  <si>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</si>
  <si>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</si>
  <si>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</si>
  <si>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</si>
  <si>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</si>
  <si>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</si>
  <si>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</si>
  <si>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</si>
  <si>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</si>
  <si>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</si>
  <si>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</si>
  <si>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</si>
  <si>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</si>
  <si>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</si>
  <si>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</si>
  <si>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</si>
  <si>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</si>
  <si>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</si>
  <si>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</si>
  <si>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</si>
  <si>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</si>
  <si>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</si>
  <si>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</si>
  <si>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</si>
  <si>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</si>
  <si>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</si>
  <si>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</si>
  <si>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</si>
  <si>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</si>
  <si>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</si>
  <si>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</si>
  <si>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</si>
  <si>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</si>
  <si>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</si>
  <si>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</si>
  <si>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</si>
  <si>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</si>
  <si>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</si>
  <si>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</si>
  <si>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</si>
  <si>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</si>
  <si>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</si>
  <si>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</si>
  <si>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</si>
  <si>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</si>
  <si>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</si>
  <si>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</si>
  <si>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</si>
  <si>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</si>
  <si>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</si>
  <si>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</si>
  <si>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</si>
  <si>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</si>
  <si>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</si>
  <si>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</si>
  <si>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</si>
  <si>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</si>
  <si>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</si>
  <si>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</si>
  <si>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</si>
  <si>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</si>
  <si>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</si>
  <si>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</si>
  <si>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</si>
  <si>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</si>
  <si>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</si>
  <si>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</si>
  <si>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</si>
  <si>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</si>
  <si>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</si>
  <si>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</si>
  <si>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</si>
  <si>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</si>
  <si>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</si>
  <si>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</si>
  <si>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</si>
  <si>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</si>
  <si>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</si>
  <si>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</si>
  <si>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</si>
  <si>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</si>
  <si>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</si>
  <si>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</si>
  <si>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</si>
  <si>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</si>
  <si>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</si>
  <si>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</si>
  <si>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</si>
  <si>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</si>
  <si>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</si>
  <si>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</si>
  <si>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</si>
  <si>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</si>
  <si>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</si>
  <si>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</si>
  <si>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</si>
  <si>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</si>
  <si>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</si>
  <si>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</si>
  <si>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</si>
  <si>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</si>
  <si>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</si>
  <si>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</si>
  <si>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</si>
  <si>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</si>
  <si>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</si>
  <si>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</si>
  <si>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</si>
  <si>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</si>
  <si>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</si>
  <si>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</si>
  <si>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</si>
  <si>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</si>
  <si>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</si>
  <si>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</si>
  <si>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</si>
  <si>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</si>
  <si>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</si>
  <si>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</si>
  <si>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</si>
  <si>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</si>
  <si>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</si>
  <si>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</si>
  <si>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</si>
  <si>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</si>
  <si>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</si>
  <si>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</si>
  <si>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</si>
  <si>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</si>
  <si>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</si>
  <si>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</si>
  <si>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</si>
  <si>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</si>
  <si>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</si>
  <si>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</si>
  <si>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</si>
  <si>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</si>
  <si>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</si>
  <si>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</si>
  <si>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</si>
  <si>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</si>
  <si>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</si>
  <si>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</si>
  <si>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</si>
  <si>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</si>
  <si>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</si>
  <si>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</si>
  <si>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</si>
  <si>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</si>
  <si>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</si>
  <si>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</si>
  <si>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</si>
  <si>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</si>
  <si>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</si>
  <si>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</si>
  <si>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</si>
  <si>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</si>
  <si>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</si>
  <si>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</si>
  <si>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</si>
  <si>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</si>
  <si>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</si>
  <si>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</si>
  <si>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</si>
  <si>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</si>
  <si>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</si>
  <si>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</si>
  <si>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</si>
  <si>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</si>
  <si>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</si>
  <si>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</si>
  <si>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</si>
  <si>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</si>
  <si>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</si>
  <si>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</si>
  <si>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</si>
  <si>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</si>
  <si>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</si>
  <si>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</si>
  <si>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</si>
  <si>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</si>
  <si>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</si>
  <si>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</si>
  <si>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</si>
  <si>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</si>
  <si>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</si>
  <si>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</si>
  <si>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</si>
  <si>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</si>
  <si>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</si>
  <si>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</si>
  <si>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</si>
  <si>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</si>
  <si>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</si>
  <si>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</si>
  <si>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</si>
  <si>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</si>
  <si>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</si>
  <si>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</si>
  <si>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</si>
  <si>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</si>
  <si>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</si>
  <si>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</si>
  <si>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</si>
  <si>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</si>
  <si>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</si>
  <si>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</si>
  <si>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</si>
  <si>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</si>
  <si>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</si>
  <si>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</si>
  <si>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</si>
  <si>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</si>
  <si>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</si>
  <si>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</si>
  <si>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</si>
  <si>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</si>
  <si>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</si>
  <si>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</si>
  <si>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</si>
  <si>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</si>
  <si>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</si>
  <si>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</si>
  <si>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</si>
  <si>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</si>
  <si>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</si>
  <si>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</si>
  <si>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</si>
  <si>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</si>
  <si>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</si>
  <si>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</si>
  <si>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</si>
  <si>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</si>
  <si>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</si>
  <si>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</si>
  <si>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</si>
  <si>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</si>
  <si>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</si>
  <si>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</si>
  <si>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</si>
  <si>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</si>
  <si>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</si>
  <si>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</si>
  <si>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</si>
  <si>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</si>
  <si>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</si>
  <si>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</si>
  <si>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</si>
  <si>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</si>
  <si>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</si>
  <si>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</si>
  <si>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</si>
  <si>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</si>
  <si>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</si>
  <si>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</si>
  <si>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</si>
  <si>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</si>
  <si>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</si>
  <si>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</si>
  <si>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</si>
  <si>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</si>
  <si>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</si>
  <si>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</si>
  <si>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</si>
  <si>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</si>
  <si>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</si>
  <si>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</si>
  <si>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</si>
  <si>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</si>
  <si>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</si>
  <si>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</si>
  <si>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</si>
  <si>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</si>
  <si>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</si>
  <si>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</si>
  <si>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</si>
  <si>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</si>
  <si>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</si>
  <si>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</si>
  <si>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</si>
  <si>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</si>
  <si>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</si>
  <si>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</si>
  <si>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</si>
  <si>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</si>
  <si>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</si>
  <si>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</si>
  <si>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</si>
  <si>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</si>
  <si>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</si>
  <si>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</si>
  <si>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</si>
  <si>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</si>
  <si>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</si>
  <si>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</si>
  <si>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</si>
  <si>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</si>
  <si>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</si>
  <si>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</si>
  <si>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</si>
  <si>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</si>
  <si>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</si>
  <si>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</si>
  <si>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</si>
  <si>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</si>
  <si>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</si>
  <si>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</si>
  <si>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</si>
  <si>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</si>
  <si>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</si>
  <si>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</si>
  <si>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</si>
  <si>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</si>
  <si>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</si>
  <si>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</si>
  <si>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</si>
  <si>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</si>
  <si>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</si>
  <si>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</si>
  <si>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</si>
  <si>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</si>
  <si>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</si>
  <si>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</si>
  <si>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</si>
  <si>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</si>
  <si>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</si>
  <si>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</si>
  <si>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</si>
  <si>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</si>
  <si>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</si>
  <si>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</si>
  <si>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</si>
  <si>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</si>
  <si>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</si>
  <si>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</si>
  <si>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</si>
  <si>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</si>
  <si>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</si>
  <si>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</si>
  <si>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</si>
  <si>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</si>
  <si>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</si>
  <si>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</si>
  <si>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</si>
  <si>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</si>
  <si>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</si>
  <si>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</si>
  <si>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</si>
  <si>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</si>
  <si>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</si>
  <si>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</si>
  <si>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</si>
  <si>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</si>
  <si>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</si>
  <si>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</si>
  <si>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</si>
  <si>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</si>
  <si>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</si>
  <si>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</si>
  <si>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</si>
  <si>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</si>
  <si>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</si>
  <si>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</si>
  <si>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</si>
  <si>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</si>
  <si>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</si>
  <si>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</si>
  <si>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</si>
  <si>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</si>
  <si>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</si>
  <si>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</si>
  <si>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</si>
  <si>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</si>
  <si>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</si>
  <si>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</si>
  <si>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</si>
  <si>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</si>
  <si>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</si>
  <si>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</si>
  <si>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</si>
  <si>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</si>
  <si>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</si>
  <si>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</si>
  <si>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</si>
  <si>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</si>
  <si>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</si>
  <si>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</si>
  <si>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</si>
  <si>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</si>
  <si>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</si>
  <si>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</si>
  <si>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</si>
  <si>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</si>
  <si>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</si>
  <si>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</si>
  <si>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</si>
  <si>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</si>
  <si>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</si>
  <si>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</si>
  <si>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</si>
  <si>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</si>
  <si>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</si>
  <si>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</si>
  <si>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</si>
  <si>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</si>
  <si>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</si>
  <si>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</si>
  <si>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</si>
  <si>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</si>
  <si>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</si>
  <si>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</si>
  <si>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</si>
  <si>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</si>
  <si>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</si>
  <si>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</si>
  <si>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</si>
  <si>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</si>
  <si>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</si>
  <si>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</si>
  <si>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</si>
  <si>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</si>
  <si>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</si>
  <si>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</si>
  <si>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</si>
  <si>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</si>
  <si>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</si>
  <si>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</si>
  <si>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</si>
  <si>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</si>
  <si>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</si>
  <si>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</si>
  <si>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</si>
  <si>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</si>
  <si>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</si>
  <si>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</si>
  <si>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</si>
  <si>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</si>
  <si>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</si>
  <si>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</si>
  <si>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</si>
  <si>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</si>
  <si>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</si>
  <si>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</si>
  <si>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</si>
  <si>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</si>
  <si>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</si>
  <si>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</si>
  <si>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</si>
  <si>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</si>
  <si>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</si>
  <si>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</si>
  <si>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</si>
  <si>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</si>
  <si>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</si>
  <si>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</si>
  <si>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</si>
  <si>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</si>
  <si>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</si>
  <si>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</si>
  <si>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</si>
  <si>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</si>
  <si>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</si>
  <si>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</si>
  <si>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</si>
  <si>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</si>
  <si>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</si>
  <si>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</si>
  <si>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</si>
  <si>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</si>
  <si>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</si>
  <si>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</si>
  <si>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</si>
  <si>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</si>
  <si>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</si>
  <si>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</si>
  <si>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</si>
  <si>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</si>
  <si>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</si>
  <si>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</si>
  <si>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</si>
  <si>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</si>
  <si>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</si>
  <si>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</si>
  <si>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</si>
  <si>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</si>
  <si>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</si>
  <si>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</si>
  <si>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</si>
  <si>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</si>
  <si>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</si>
  <si>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</si>
  <si>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</si>
  <si>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</si>
  <si>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</si>
  <si>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</si>
  <si>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</si>
  <si>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</si>
  <si>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</si>
  <si>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</si>
  <si>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</si>
  <si>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</si>
  <si>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</si>
  <si>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</si>
  <si>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</si>
  <si>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</si>
  <si>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</si>
  <si>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</si>
  <si>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</si>
  <si>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</si>
  <si>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</si>
  <si>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</si>
  <si>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</si>
  <si>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</si>
  <si>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</si>
  <si>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</si>
  <si>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</si>
  <si>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</si>
  <si>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</si>
  <si>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</si>
  <si>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</si>
  <si>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</si>
  <si>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</si>
  <si>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</si>
  <si>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</si>
  <si>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</si>
  <si>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</si>
  <si>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</si>
  <si>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</si>
  <si>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</si>
  <si>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</si>
  <si>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</si>
  <si>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</si>
  <si>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</si>
  <si>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</si>
  <si>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</si>
  <si>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</si>
  <si>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</si>
  <si>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</si>
  <si>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</si>
  <si>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</si>
  <si>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</si>
  <si>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</si>
  <si>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</si>
  <si>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</si>
  <si>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</si>
  <si>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</si>
  <si>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</si>
  <si>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</si>
  <si>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</si>
  <si>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</si>
  <si>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</si>
  <si>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</si>
  <si>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</si>
  <si>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</si>
  <si>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</si>
  <si>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</si>
  <si>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</si>
  <si>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</si>
  <si>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</si>
  <si>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</si>
  <si>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</si>
  <si>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</si>
  <si>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</si>
  <si>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</si>
  <si>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</si>
  <si>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</si>
  <si>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</si>
  <si>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</si>
  <si>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</si>
  <si>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</si>
  <si>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</si>
  <si>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</si>
  <si>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</si>
  <si>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</si>
  <si>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</si>
  <si>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</si>
  <si>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</si>
  <si>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</si>
  <si>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</si>
  <si>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</si>
  <si>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</si>
  <si>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</si>
  <si>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</si>
  <si>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</si>
  <si>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</si>
  <si>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</si>
  <si>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</si>
  <si>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</si>
  <si>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</si>
  <si>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</si>
  <si>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</si>
  <si>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</si>
  <si>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</si>
  <si>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</si>
  <si>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</si>
  <si>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</si>
  <si>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</si>
  <si>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</si>
  <si>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</si>
  <si>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</si>
  <si>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</si>
  <si>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</si>
  <si>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</si>
  <si>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</si>
  <si>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</si>
  <si>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</si>
  <si>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</si>
  <si>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</si>
  <si>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</si>
  <si>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</si>
  <si>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</si>
  <si>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</si>
  <si>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</si>
  <si>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</si>
  <si>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</si>
  <si>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</si>
  <si>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</si>
  <si>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</si>
  <si>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</si>
  <si>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</si>
  <si>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</si>
  <si>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</si>
  <si>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</si>
  <si>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</si>
  <si>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</si>
  <si>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</si>
  <si>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</si>
  <si>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</si>
  <si>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</si>
  <si>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</si>
  <si>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</si>
  <si>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</si>
  <si>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</si>
  <si>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</si>
  <si>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</si>
  <si>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</si>
  <si>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</si>
  <si>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</si>
  <si>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</si>
  <si>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</si>
  <si>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</si>
  <si>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</si>
  <si>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</si>
  <si>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</si>
  <si>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</si>
  <si>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</si>
  <si>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</si>
  <si>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</si>
  <si>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</si>
  <si>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</si>
  <si>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</si>
  <si>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</si>
  <si>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</si>
  <si>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</si>
  <si>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</si>
  <si>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</si>
  <si>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</si>
  <si>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</si>
  <si>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</si>
  <si>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</si>
  <si>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</si>
  <si>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</si>
  <si>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</si>
  <si>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</si>
  <si>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</si>
  <si>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</si>
  <si>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</si>
  <si>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</si>
  <si>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</si>
  <si>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</si>
  <si>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</si>
  <si>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</si>
  <si>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</si>
  <si>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</si>
  <si>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</si>
  <si>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</si>
  <si>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</si>
  <si>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</si>
  <si>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</si>
  <si>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</si>
  <si>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</si>
  <si>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</si>
  <si>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</si>
  <si>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</si>
  <si>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</si>
  <si>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</si>
  <si>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</si>
  <si>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</si>
  <si>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</si>
  <si>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</si>
  <si>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</si>
  <si>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</si>
  <si>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</si>
  <si>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</si>
  <si>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</si>
  <si>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</si>
  <si>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</si>
  <si>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</si>
  <si>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</si>
  <si>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</si>
  <si>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</si>
  <si>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</si>
  <si>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</si>
  <si>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</si>
  <si>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</si>
  <si>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</si>
  <si>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</si>
  <si>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</si>
  <si>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</si>
  <si>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</si>
  <si>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</si>
  <si>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</si>
  <si>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</si>
  <si>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</si>
  <si>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</si>
  <si>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</si>
  <si>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</si>
  <si>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</si>
  <si>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</si>
  <si>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</si>
  <si>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</si>
  <si>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</si>
  <si>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</si>
  <si>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</si>
  <si>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</si>
  <si>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</si>
  <si>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</si>
  <si>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</si>
  <si>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</si>
  <si>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</si>
  <si>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</si>
  <si>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</si>
  <si>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</si>
  <si>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</si>
  <si>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</si>
  <si>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</si>
  <si>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</si>
  <si>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</si>
  <si>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</si>
  <si>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</si>
  <si>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</si>
  <si>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</si>
  <si>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</si>
  <si>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</si>
  <si>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</si>
  <si>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</si>
  <si>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</si>
  <si>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</si>
  <si>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</si>
  <si>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</si>
  <si>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</si>
  <si>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</si>
  <si>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</si>
  <si>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</si>
  <si>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</si>
  <si>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</si>
  <si>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</si>
  <si>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</si>
  <si>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</si>
  <si>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</si>
  <si>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</si>
  <si>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</si>
  <si>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</si>
  <si>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</si>
  <si>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</si>
  <si>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</si>
  <si>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</si>
  <si>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</si>
  <si>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</si>
  <si>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</si>
  <si>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</si>
  <si>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</si>
  <si>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</si>
  <si>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</si>
  <si>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</si>
  <si>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</si>
  <si>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</si>
  <si>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</si>
  <si>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</si>
  <si>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</si>
  <si>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</si>
  <si>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</si>
  <si>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</si>
  <si>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</si>
  <si>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</si>
  <si>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</si>
  <si>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</si>
  <si>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</si>
  <si>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</si>
  <si>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</si>
  <si>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</si>
  <si>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</si>
  <si>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</si>
  <si>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</si>
  <si>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</si>
  <si>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</si>
  <si>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</si>
  <si>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</si>
  <si>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</si>
  <si>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</si>
  <si>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</si>
  <si>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</si>
  <si>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</si>
  <si>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</si>
  <si>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</si>
  <si>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</si>
  <si>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</si>
  <si>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</si>
  <si>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</si>
  <si>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</si>
  <si>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</si>
  <si>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</si>
  <si>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</si>
  <si>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</si>
  <si>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</si>
  <si>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</si>
  <si>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</si>
  <si>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</si>
  <si>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</si>
  <si>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</si>
  <si>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</si>
  <si>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</si>
  <si>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</si>
  <si>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</si>
  <si>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</si>
  <si>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</si>
  <si>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</si>
  <si>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</si>
  <si>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</si>
  <si>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</si>
  <si>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</si>
  <si>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</si>
  <si>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</si>
  <si>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</si>
  <si>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</si>
  <si>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</si>
  <si>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</si>
  <si>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</si>
  <si>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</si>
  <si>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</si>
  <si>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</si>
  <si>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</si>
  <si>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</si>
  <si>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</si>
  <si>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</si>
  <si>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</si>
  <si>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</si>
  <si>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</si>
  <si>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</si>
  <si>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</si>
  <si>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</si>
  <si>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</si>
  <si>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</si>
  <si>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</si>
  <si>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</si>
  <si>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</si>
  <si>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</si>
  <si>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</si>
  <si>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</si>
  <si>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</si>
  <si>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</si>
  <si>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</si>
  <si>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</si>
  <si>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</si>
  <si>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</si>
  <si>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</si>
  <si>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</si>
  <si>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</si>
  <si>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</si>
  <si>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</si>
  <si>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</si>
  <si>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</si>
  <si>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</si>
  <si>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</si>
  <si>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</si>
  <si>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</si>
  <si>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</si>
  <si>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</si>
  <si>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</si>
  <si>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</si>
  <si>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</si>
  <si>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</si>
  <si>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</si>
  <si>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</si>
  <si>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</si>
  <si>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</si>
  <si>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</si>
  <si>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</si>
  <si>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</si>
  <si>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</si>
  <si>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</si>
  <si>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</si>
  <si>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</si>
  <si>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</si>
  <si>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</si>
  <si>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</si>
  <si>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</si>
  <si>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</si>
  <si>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</si>
  <si>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</si>
  <si>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</si>
  <si>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</si>
  <si>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</si>
  <si>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</si>
  <si>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</si>
  <si>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</si>
  <si>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</si>
  <si>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</si>
  <si>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</si>
  <si>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</si>
  <si>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</si>
  <si>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</si>
  <si>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</si>
  <si>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</si>
  <si>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</si>
  <si>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</si>
  <si>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</si>
  <si>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</si>
  <si>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</si>
  <si>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</si>
  <si>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</si>
  <si>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</si>
  <si>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</si>
  <si>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</si>
  <si>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</si>
  <si>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</si>
  <si>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</si>
  <si>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</si>
  <si>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</si>
  <si>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</si>
  <si>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</si>
  <si>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</si>
  <si>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</si>
  <si>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</si>
  <si>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</si>
  <si>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</si>
  <si>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</si>
  <si>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</si>
  <si>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</si>
  <si>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</si>
  <si>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</si>
  <si>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</si>
  <si>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</si>
  <si>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</si>
  <si>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</si>
  <si>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</si>
  <si>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</si>
  <si>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</si>
  <si>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</si>
  <si>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</si>
  <si>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</si>
  <si>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</si>
  <si>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</si>
  <si>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</si>
  <si>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</si>
  <si>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</si>
  <si>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</si>
  <si>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</si>
  <si>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</si>
  <si>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</si>
  <si>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</si>
  <si>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</si>
  <si>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</si>
  <si>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</si>
  <si>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</si>
  <si>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</si>
  <si>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</si>
  <si>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</si>
  <si>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</si>
  <si>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</si>
  <si>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</si>
  <si>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</si>
  <si>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</si>
  <si>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</si>
  <si>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</si>
  <si>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</si>
  <si>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</si>
  <si>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</si>
  <si>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</si>
  <si>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</si>
  <si>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</si>
  <si>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</si>
  <si>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</si>
  <si>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</si>
  <si>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</si>
  <si>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</si>
  <si>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</si>
  <si>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</si>
  <si>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</si>
  <si>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</si>
  <si>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</si>
  <si>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</si>
  <si>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</si>
  <si>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</si>
  <si>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</si>
  <si>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</si>
  <si>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</si>
  <si>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</si>
  <si>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</si>
  <si>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</si>
  <si>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</si>
  <si>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</si>
  <si>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</si>
  <si>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</si>
  <si>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</si>
  <si>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</si>
  <si>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</si>
  <si>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</si>
  <si>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</si>
  <si>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</si>
  <si>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</si>
  <si>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</si>
  <si>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</si>
  <si>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</si>
  <si>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</si>
  <si>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</si>
  <si>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</si>
  <si>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</si>
  <si>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</si>
  <si>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</si>
  <si>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</si>
  <si>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</si>
  <si>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</si>
  <si>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</si>
  <si>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</si>
  <si>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</si>
  <si>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</si>
  <si>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</si>
  <si>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</si>
  <si>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</si>
  <si>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</si>
  <si>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</si>
  <si>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</si>
  <si>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</si>
  <si>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</si>
  <si>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</si>
  <si>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</si>
  <si>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</si>
  <si>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</si>
  <si>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</si>
  <si>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</si>
  <si>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</si>
  <si>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</si>
  <si>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</si>
  <si>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</si>
  <si>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</si>
  <si>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</si>
  <si>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</si>
  <si>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</si>
  <si>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</si>
  <si>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</si>
  <si>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</si>
  <si>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</si>
  <si>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</si>
  <si>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</si>
  <si>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</si>
  <si>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</si>
  <si>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</si>
  <si>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</si>
  <si>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</si>
  <si>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</si>
  <si>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</si>
  <si>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</si>
  <si>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</si>
  <si>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</si>
  <si>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</si>
  <si>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</si>
  <si>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</si>
  <si>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</si>
  <si>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</si>
  <si>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</si>
  <si>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</si>
  <si>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</si>
  <si>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</si>
  <si>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</si>
  <si>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</si>
  <si>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</si>
  <si>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</si>
  <si>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</si>
  <si>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</si>
  <si>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</si>
  <si>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</si>
  <si>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</si>
  <si>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</si>
  <si>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</si>
  <si>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</si>
  <si>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</si>
  <si>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</si>
  <si>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</si>
  <si>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</si>
  <si>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</si>
  <si>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</si>
  <si>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</si>
  <si>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</si>
  <si>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</si>
  <si>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</si>
  <si>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</si>
  <si>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</si>
  <si>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</si>
  <si>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</si>
  <si>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</si>
  <si>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</si>
  <si>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</si>
  <si>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</si>
  <si>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</si>
  <si>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</si>
  <si>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</si>
  <si>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</si>
  <si>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</si>
  <si>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</si>
  <si>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</si>
  <si>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</si>
  <si>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</si>
  <si>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</si>
  <si>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</si>
  <si>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</si>
  <si>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</si>
  <si>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</si>
  <si>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</si>
  <si>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</si>
  <si>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</si>
  <si>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</si>
  <si>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</si>
  <si>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</si>
  <si>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</si>
  <si>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</si>
  <si>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</si>
  <si>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</si>
  <si>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</si>
  <si>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</si>
  <si>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</si>
  <si>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</si>
  <si>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</si>
  <si>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</si>
  <si>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</si>
  <si>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</si>
  <si>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</si>
  <si>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</si>
  <si>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</si>
  <si>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</si>
  <si>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</si>
  <si>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</si>
  <si>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</si>
  <si>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</si>
  <si>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</si>
  <si>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</si>
  <si>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</si>
  <si>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</si>
  <si>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</si>
  <si>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</si>
  <si>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</si>
  <si>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</si>
  <si>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</si>
  <si>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</si>
  <si>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</si>
  <si>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</si>
  <si>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</si>
  <si>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</si>
  <si>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</si>
  <si>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</si>
  <si>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</si>
  <si>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</si>
  <si>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</si>
  <si>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</si>
  <si>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</si>
  <si>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</si>
  <si>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</si>
  <si>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</si>
  <si>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</si>
  <si>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</si>
  <si>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</si>
  <si>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</si>
  <si>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</si>
  <si>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</si>
  <si>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</si>
  <si>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</si>
  <si>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</si>
  <si>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</si>
  <si>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</si>
  <si>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</si>
  <si>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</si>
  <si>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</si>
  <si>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</si>
  <si>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</si>
  <si>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</si>
  <si>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</si>
  <si>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</si>
  <si>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</si>
  <si>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</si>
  <si>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</si>
  <si>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</si>
  <si>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</si>
  <si>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</si>
  <si>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</si>
  <si>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</si>
  <si>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</si>
  <si>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</si>
  <si>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</si>
  <si>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</si>
  <si>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</si>
  <si>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</si>
  <si>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</si>
  <si>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</si>
  <si>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</si>
  <si>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</si>
  <si>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</si>
  <si>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</si>
  <si>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</si>
  <si>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</si>
  <si>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</si>
  <si>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</si>
  <si>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</si>
  <si>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</si>
  <si>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</si>
  <si>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</si>
  <si>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</si>
  <si>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</si>
  <si>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</si>
  <si>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</si>
  <si>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</si>
  <si>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</si>
  <si>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</si>
  <si>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</si>
  <si>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</si>
  <si>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</si>
  <si>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</si>
  <si>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</si>
  <si>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</si>
  <si>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</si>
  <si>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</si>
  <si>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</si>
  <si>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</si>
  <si>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</si>
  <si>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</si>
  <si>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</si>
  <si>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</si>
  <si>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</si>
  <si>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</si>
  <si>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</si>
  <si>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</si>
  <si>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</si>
  <si>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</si>
  <si>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</si>
  <si>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</si>
  <si>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</si>
  <si>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</si>
  <si>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</si>
  <si>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</si>
  <si>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</si>
  <si>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</si>
  <si>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</si>
  <si>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</si>
  <si>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</si>
  <si>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</si>
  <si>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</si>
  <si>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</si>
  <si>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</si>
  <si>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</si>
  <si>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</si>
  <si>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</si>
  <si>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</si>
  <si>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</si>
  <si>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</si>
  <si>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</si>
  <si>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</si>
  <si>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</si>
  <si>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</si>
  <si>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</si>
  <si>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</si>
  <si>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</si>
  <si>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</si>
  <si>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</si>
  <si>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</si>
  <si>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</si>
  <si>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</si>
  <si>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</si>
  <si>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</si>
  <si>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</si>
  <si>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</si>
  <si>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</si>
  <si>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</si>
  <si>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</si>
  <si>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</si>
  <si>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</si>
  <si>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</si>
  <si>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</si>
  <si>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</si>
  <si>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</si>
  <si>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</si>
  <si>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</si>
  <si>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</si>
  <si>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</si>
  <si>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</si>
  <si>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</si>
  <si>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</si>
  <si>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</si>
  <si>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</si>
  <si>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</si>
  <si>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</si>
  <si>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</si>
  <si>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</si>
  <si>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</si>
  <si>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</si>
  <si>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</si>
  <si>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</si>
  <si>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</si>
  <si>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</si>
  <si>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</si>
  <si>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</si>
  <si>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</si>
  <si>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</si>
  <si>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</si>
  <si>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</si>
  <si>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</si>
  <si>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</si>
  <si>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</si>
  <si>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</si>
  <si>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</si>
  <si>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</si>
  <si>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</si>
  <si>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</si>
  <si>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</si>
  <si>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</si>
  <si>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</si>
  <si>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</si>
  <si>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</si>
  <si>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</si>
  <si>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</si>
  <si>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</si>
  <si>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</si>
  <si>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</si>
  <si>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</si>
  <si>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</si>
  <si>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</si>
  <si>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</si>
  <si>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</si>
  <si>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</si>
  <si>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</si>
  <si>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</si>
  <si>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</si>
  <si>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</si>
  <si>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</si>
  <si>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</si>
  <si>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</si>
  <si>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</si>
  <si>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</si>
  <si>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</si>
  <si>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</si>
  <si>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</si>
  <si>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</si>
  <si>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</si>
  <si>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</si>
  <si>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</si>
  <si>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</si>
  <si>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</si>
  <si>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</si>
  <si>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</si>
  <si>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</si>
  <si>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</si>
  <si>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</si>
  <si>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</si>
  <si>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</si>
  <si>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</si>
  <si>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</si>
  <si>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</si>
  <si>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</si>
  <si>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</si>
  <si>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</si>
  <si>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</si>
  <si>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</si>
  <si>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</si>
  <si>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</si>
  <si>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</si>
  <si>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</si>
  <si>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</si>
  <si>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</si>
  <si>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</si>
  <si>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</si>
  <si>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</si>
  <si>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</si>
  <si>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</si>
  <si>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</si>
  <si>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</si>
  <si>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</si>
  <si>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</si>
  <si>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</si>
  <si>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</si>
  <si>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</si>
  <si>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</si>
  <si>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</si>
  <si>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</si>
  <si>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</si>
  <si>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</si>
  <si>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</si>
  <si>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</si>
  <si>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</si>
  <si>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</si>
  <si>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</si>
  <si>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</si>
  <si>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</si>
  <si>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</si>
  <si>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</si>
  <si>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</si>
  <si>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</si>
  <si>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</si>
  <si>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</si>
  <si>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</si>
  <si>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</si>
  <si>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</si>
  <si>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</si>
  <si>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</si>
  <si>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</si>
  <si>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</si>
  <si>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</si>
  <si>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</si>
  <si>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</si>
  <si>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</si>
  <si>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</si>
  <si>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</si>
  <si>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</si>
  <si>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</si>
  <si>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</si>
  <si>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</si>
  <si>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</si>
  <si>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</si>
  <si>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</si>
  <si>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</si>
  <si>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</si>
  <si>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</si>
  <si>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</si>
  <si>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</si>
  <si>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</si>
  <si>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</si>
  <si>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</si>
  <si>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</si>
  <si>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</si>
  <si>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</si>
  <si>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</si>
  <si>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</si>
  <si>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</si>
  <si>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</si>
  <si>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</si>
  <si>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</si>
  <si>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</si>
  <si>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</si>
  <si>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</si>
  <si>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</si>
  <si>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</si>
  <si>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</si>
  <si>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</si>
  <si>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</si>
  <si>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</si>
  <si>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</si>
  <si>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</si>
  <si>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</si>
  <si>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</si>
  <si>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</si>
  <si>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</si>
  <si>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</si>
  <si>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</si>
  <si>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</si>
  <si>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</si>
  <si>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</si>
  <si>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</si>
  <si>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</si>
  <si>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</si>
  <si>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</si>
  <si>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</si>
  <si>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</si>
  <si>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</si>
  <si>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</si>
  <si>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</si>
  <si>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</si>
  <si>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</si>
  <si>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</si>
  <si>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</si>
  <si>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</si>
  <si>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</si>
  <si>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</si>
  <si>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</si>
  <si>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</si>
  <si>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</si>
  <si>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</si>
  <si>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</si>
  <si>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</si>
  <si>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</si>
  <si>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</si>
  <si>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</si>
  <si>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</si>
  <si>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</si>
  <si>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</si>
  <si>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</si>
  <si>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</si>
  <si>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</si>
  <si>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</si>
  <si>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</si>
  <si>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</si>
  <si>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</si>
  <si>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</si>
  <si>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</si>
  <si>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</si>
  <si>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</si>
  <si>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</si>
  <si>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</si>
  <si>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</si>
  <si>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</si>
  <si>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</si>
  <si>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</si>
  <si>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</si>
  <si>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</si>
  <si>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</si>
  <si>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</si>
  <si>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</si>
  <si>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</si>
  <si>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</si>
  <si>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</si>
  <si>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</si>
  <si>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</si>
  <si>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</si>
  <si>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</si>
  <si>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</si>
  <si>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</si>
  <si>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</si>
  <si>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</si>
  <si>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</si>
  <si>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</si>
  <si>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</si>
  <si>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</si>
  <si>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</si>
  <si>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</si>
  <si>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</si>
  <si>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</si>
  <si>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</si>
  <si>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</si>
  <si>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</si>
  <si>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</si>
  <si>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</si>
  <si>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</si>
  <si>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</si>
  <si>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</si>
  <si>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</si>
  <si>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</si>
  <si>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</si>
  <si>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</si>
  <si>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</si>
  <si>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</si>
  <si>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</si>
  <si>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</si>
  <si>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</si>
  <si>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</si>
  <si>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</si>
  <si>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</si>
  <si>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</si>
  <si>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</si>
  <si>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</si>
  <si>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</si>
  <si>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</si>
  <si>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</si>
  <si>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</si>
  <si>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</si>
  <si>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</si>
  <si>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</si>
  <si>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</si>
  <si>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</si>
  <si>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</si>
  <si>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</si>
  <si>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</si>
  <si>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</si>
  <si>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</si>
  <si>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</si>
  <si>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</si>
  <si>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</si>
  <si>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</si>
  <si>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</si>
  <si>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</si>
  <si>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</si>
  <si>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</si>
  <si>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</si>
  <si>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</si>
  <si>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</si>
  <si>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</si>
  <si>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</si>
  <si>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</si>
  <si>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</si>
  <si>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</si>
  <si>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</si>
  <si>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</si>
  <si>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</si>
  <si>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</si>
  <si>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</si>
  <si>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</si>
  <si>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</si>
  <si>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</si>
  <si>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</si>
  <si>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</si>
  <si>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</si>
  <si>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</si>
  <si>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</si>
  <si>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</si>
  <si>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</si>
  <si>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</si>
  <si>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</si>
  <si>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</si>
  <si>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</si>
  <si>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</si>
  <si>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</si>
  <si>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</si>
  <si>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</si>
  <si>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</si>
  <si>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</si>
  <si>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</si>
  <si>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</si>
  <si>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</si>
  <si>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</si>
  <si>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</si>
  <si>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</si>
  <si>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</si>
  <si>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</si>
  <si>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</si>
  <si>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</si>
  <si>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</si>
  <si>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</si>
  <si>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</si>
  <si>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</si>
  <si>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</si>
  <si>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</si>
  <si>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</si>
  <si>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</si>
  <si>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</si>
  <si>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</si>
  <si>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</si>
  <si>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</si>
  <si>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</si>
  <si>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</si>
  <si>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</si>
  <si>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</si>
  <si>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</si>
  <si>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</si>
  <si>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</si>
  <si>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</si>
  <si>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</si>
  <si>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</si>
  <si>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</si>
  <si>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</si>
  <si>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</si>
  <si>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</si>
  <si>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</si>
  <si>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</si>
  <si>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</si>
  <si>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</si>
  <si>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</si>
  <si>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</si>
  <si>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</si>
  <si>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</si>
  <si>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</si>
  <si>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</si>
  <si>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</si>
  <si>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</si>
  <si>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</si>
  <si>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</si>
  <si>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</si>
  <si>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</si>
  <si>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</si>
  <si>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</si>
  <si>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</si>
  <si>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</si>
  <si>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</si>
  <si>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</si>
  <si>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</si>
  <si>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</si>
  <si>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</si>
  <si>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</si>
  <si>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</si>
  <si>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</si>
  <si>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</si>
  <si>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</si>
  <si>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</si>
  <si>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</si>
  <si>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</si>
  <si>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</si>
  <si>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</si>
  <si>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</si>
  <si>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</si>
  <si>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</si>
  <si>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</si>
  <si>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</si>
  <si>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</si>
  <si>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</si>
  <si>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</si>
  <si>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</si>
  <si>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</si>
  <si>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</si>
  <si>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</si>
  <si>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</si>
  <si>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</si>
  <si>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</si>
  <si>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</si>
  <si>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</si>
  <si>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</si>
  <si>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</si>
  <si>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</si>
  <si>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</si>
  <si>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</si>
  <si>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</si>
  <si>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</si>
  <si>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</si>
  <si>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</si>
  <si>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</si>
  <si>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</si>
  <si>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</si>
  <si>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</si>
  <si>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</si>
  <si>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</si>
  <si>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</si>
  <si>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</si>
  <si>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</si>
  <si>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</si>
  <si>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</si>
  <si>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</si>
  <si>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</si>
  <si>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</si>
  <si>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</si>
  <si>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</si>
  <si>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</si>
  <si>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</si>
  <si>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</si>
  <si>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</si>
  <si>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</si>
  <si>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</si>
  <si>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</si>
  <si>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</si>
  <si>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</si>
  <si>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</si>
  <si>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</si>
  <si>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</si>
  <si>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</si>
  <si>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</si>
  <si>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</si>
  <si>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</si>
  <si>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</si>
  <si>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</si>
  <si>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</si>
  <si>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</si>
  <si>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</si>
  <si>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</si>
  <si>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</si>
  <si>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</si>
  <si>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</si>
  <si>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</si>
  <si>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</si>
  <si>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</si>
  <si>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</si>
  <si>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</si>
  <si>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</si>
  <si>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</si>
  <si>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</si>
  <si>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</si>
  <si>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</si>
  <si>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</si>
  <si>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</si>
  <si>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</si>
  <si>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</si>
  <si>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</si>
  <si>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</si>
  <si>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</si>
  <si>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</si>
  <si>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</si>
  <si>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</si>
  <si>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</si>
  <si>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</si>
  <si>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</si>
  <si>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</si>
  <si>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</si>
  <si>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</si>
  <si>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</si>
  <si>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</si>
  <si>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</si>
  <si>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</si>
  <si>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</si>
  <si>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</si>
  <si>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</si>
  <si>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</si>
  <si>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</si>
  <si>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</si>
  <si>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</si>
  <si>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</si>
  <si>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</si>
  <si>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</si>
  <si>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</si>
  <si>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</si>
  <si>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</si>
  <si>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</si>
  <si>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</si>
  <si>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</si>
  <si>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</si>
  <si>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</si>
  <si>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</si>
  <si>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</si>
  <si>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</si>
  <si>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</si>
  <si>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</si>
  <si>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</si>
  <si>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</si>
  <si>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</si>
  <si>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</si>
  <si>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</si>
  <si>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</si>
  <si>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</si>
  <si>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</si>
  <si>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</si>
  <si>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</si>
  <si>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</si>
  <si>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</si>
  <si>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</si>
  <si>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</si>
  <si>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</si>
  <si>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</si>
  <si>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</si>
  <si>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</si>
  <si>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</si>
  <si>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</si>
  <si>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</si>
  <si>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</si>
  <si>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</si>
  <si>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</si>
  <si>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</si>
  <si>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</si>
  <si>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</si>
  <si>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</si>
  <si>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</si>
  <si>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</si>
  <si>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</si>
  <si>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</si>
  <si>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</si>
  <si>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</si>
  <si>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</si>
  <si>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</si>
  <si>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</si>
  <si>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</si>
  <si>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</si>
  <si>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</si>
  <si>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</si>
  <si>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</si>
  <si>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</si>
  <si>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</si>
  <si>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</si>
  <si>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</si>
  <si>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</si>
  <si>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</si>
  <si>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</si>
  <si>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</si>
  <si>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</si>
  <si>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</si>
  <si>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</si>
  <si>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</si>
  <si>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</si>
  <si>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</si>
  <si>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</si>
  <si>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</si>
  <si>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</si>
  <si>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</si>
  <si>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</si>
  <si>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</si>
  <si>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</si>
  <si>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</si>
  <si>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</si>
  <si>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</si>
  <si>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</si>
  <si>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</si>
  <si>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</si>
  <si>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</si>
  <si>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</si>
  <si>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</si>
  <si>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</si>
  <si>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</si>
  <si>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</si>
  <si>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</si>
  <si>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</si>
  <si>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</si>
  <si>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</si>
  <si>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</si>
  <si>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</si>
  <si>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</si>
  <si>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</si>
  <si>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</si>
  <si>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</si>
  <si>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</si>
  <si>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</si>
  <si>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</si>
  <si>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</si>
  <si>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</si>
  <si>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</si>
  <si>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</si>
  <si>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</si>
  <si>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</si>
  <si>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</si>
  <si>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</si>
  <si>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</si>
  <si>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</si>
  <si>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</si>
  <si>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</si>
  <si>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</si>
  <si>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</si>
  <si>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</si>
  <si>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</si>
  <si>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</si>
  <si>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</si>
  <si>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</si>
  <si>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</si>
  <si>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</si>
  <si>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</si>
  <si>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</si>
  <si>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</si>
  <si>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</si>
  <si>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</si>
  <si>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</si>
  <si>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</si>
  <si>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</si>
  <si>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</si>
  <si>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</si>
  <si>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</si>
  <si>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</si>
  <si>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</si>
  <si>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</si>
  <si>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</si>
  <si>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</si>
  <si>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</si>
  <si>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</si>
  <si>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</si>
  <si>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</si>
  <si>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</si>
  <si>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</si>
  <si>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</si>
  <si>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</si>
  <si>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</si>
  <si>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</si>
  <si>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</si>
  <si>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</si>
  <si>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</si>
  <si>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</si>
  <si>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</si>
  <si>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</si>
  <si>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</si>
  <si>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</si>
  <si>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</si>
  <si>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</si>
  <si>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</si>
  <si>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</si>
  <si>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</si>
  <si>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</si>
  <si>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</si>
  <si>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</si>
  <si>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</si>
  <si>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</si>
  <si>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</si>
  <si>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</si>
  <si>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</si>
  <si>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</si>
  <si>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</si>
  <si>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</si>
  <si>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</si>
  <si>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</si>
  <si>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</si>
  <si>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</si>
  <si>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</si>
  <si>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</si>
  <si>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</si>
  <si>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</si>
  <si>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</si>
  <si>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</si>
  <si>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</si>
  <si>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</si>
  <si>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</si>
  <si>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</si>
  <si>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</si>
  <si>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</si>
  <si>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</si>
  <si>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</si>
  <si>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</si>
  <si>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</si>
  <si>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</si>
  <si>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</si>
  <si>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</si>
  <si>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</si>
  <si>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</si>
  <si>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</si>
  <si>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</si>
  <si>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</si>
  <si>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</si>
  <si>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</si>
  <si>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</si>
  <si>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</si>
  <si>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</si>
  <si>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</si>
  <si>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</si>
  <si>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</si>
  <si>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</si>
  <si>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</si>
  <si>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</si>
  <si>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</si>
  <si>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</si>
  <si>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</si>
  <si>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</si>
  <si>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</si>
  <si>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</si>
  <si>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</si>
  <si>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</si>
  <si>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</si>
  <si>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</si>
  <si>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</si>
  <si>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</si>
  <si>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</si>
  <si>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</si>
  <si>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</si>
  <si>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</si>
  <si>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</si>
  <si>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</si>
  <si>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</si>
  <si>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</si>
  <si>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</si>
  <si>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</si>
  <si>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</si>
  <si>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</si>
  <si>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</si>
  <si>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</si>
  <si>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</si>
  <si>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</si>
  <si>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</si>
  <si>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</si>
  <si>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</si>
  <si>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</si>
  <si>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</si>
  <si>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</si>
  <si>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</si>
  <si>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</si>
  <si>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</si>
  <si>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</si>
  <si>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</si>
  <si>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</si>
  <si>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</si>
  <si>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</si>
  <si>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</si>
  <si>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</si>
  <si>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</si>
  <si>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</si>
  <si>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</si>
  <si>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</si>
  <si>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</si>
  <si>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</si>
  <si>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</si>
  <si>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</si>
  <si>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</si>
  <si>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</si>
  <si>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</si>
  <si>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</si>
  <si>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</si>
  <si>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</si>
  <si>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</si>
  <si>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</si>
  <si>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</si>
  <si>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</si>
  <si>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</si>
  <si>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</si>
  <si>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</si>
  <si>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</si>
  <si>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</si>
  <si>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</si>
  <si>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</si>
  <si>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</si>
  <si>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</si>
  <si>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</si>
  <si>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</si>
  <si>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</si>
  <si>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</si>
  <si>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</si>
  <si>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</si>
  <si>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</si>
  <si>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</si>
  <si>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</si>
  <si>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</si>
  <si>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</si>
  <si>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</si>
  <si>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</si>
  <si>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</si>
  <si>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</si>
  <si>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</si>
  <si>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</si>
  <si>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</si>
  <si>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</si>
  <si>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</si>
  <si>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</si>
  <si>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</si>
  <si>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</si>
  <si>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</si>
  <si>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</si>
  <si>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</si>
  <si>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</si>
  <si>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</si>
  <si>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</si>
  <si>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</si>
  <si>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</si>
  <si>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</si>
  <si>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</si>
  <si>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</si>
  <si>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</si>
  <si>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</si>
  <si>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</si>
  <si>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</si>
  <si>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</si>
  <si>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</si>
  <si>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</si>
  <si>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</si>
  <si>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</si>
  <si>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</si>
  <si>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</si>
  <si>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</si>
  <si>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</si>
  <si>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</si>
  <si>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</si>
  <si>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</si>
  <si>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</si>
  <si>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</si>
  <si>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</si>
  <si>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</si>
  <si>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</si>
  <si>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</si>
  <si>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</si>
  <si>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</si>
  <si>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</si>
  <si>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</si>
  <si>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</si>
  <si>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</si>
  <si>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</si>
  <si>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</si>
  <si>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</si>
  <si>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</si>
  <si>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</si>
  <si>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</si>
  <si>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</si>
  <si>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</si>
  <si>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</si>
  <si>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</si>
  <si>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</si>
  <si>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</si>
  <si>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</si>
  <si>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</si>
  <si>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</si>
  <si>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</si>
  <si>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</si>
  <si>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</si>
  <si>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</si>
  <si>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</si>
  <si>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</si>
  <si>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</si>
  <si>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</si>
  <si>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</si>
  <si>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</si>
  <si>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</si>
  <si>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</si>
  <si>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</si>
  <si>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</si>
  <si>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</si>
  <si>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</si>
  <si>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</si>
  <si>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</si>
  <si>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</si>
  <si>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</si>
  <si>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</si>
  <si>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</si>
  <si>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</si>
  <si>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</si>
  <si>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</si>
  <si>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</si>
  <si>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</si>
  <si>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</si>
  <si>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</si>
  <si>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</si>
  <si>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</si>
  <si>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</si>
  <si>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</si>
  <si>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</si>
  <si>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</si>
  <si>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</si>
  <si>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</si>
  <si>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</si>
  <si>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</si>
  <si>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</si>
  <si>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</si>
  <si>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</si>
  <si>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</si>
  <si>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</si>
  <si>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</si>
  <si>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</si>
  <si>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</si>
  <si>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</si>
  <si>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</si>
  <si>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</si>
  <si>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</si>
  <si>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</si>
  <si>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</si>
  <si>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</si>
  <si>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</si>
  <si>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</si>
  <si>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</si>
  <si>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</si>
  <si>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</si>
  <si>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</si>
  <si>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</si>
  <si>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</si>
  <si>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</si>
  <si>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</si>
  <si>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</si>
  <si>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</si>
  <si>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</si>
  <si>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</si>
  <si>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</si>
  <si>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</si>
  <si>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</si>
  <si>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</si>
  <si>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</si>
  <si>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</si>
  <si>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</si>
  <si>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</si>
  <si>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</si>
  <si>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</si>
  <si>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</si>
  <si>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</si>
  <si>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</si>
  <si>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</si>
  <si>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</si>
  <si>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</si>
  <si>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</si>
  <si>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</si>
  <si>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</si>
  <si>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</si>
  <si>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</si>
  <si>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</si>
  <si>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</si>
  <si>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</si>
  <si>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</si>
  <si>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</si>
  <si>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</si>
  <si>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</si>
  <si>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</si>
  <si>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</si>
  <si>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</si>
  <si>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</si>
  <si>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</si>
  <si>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</si>
  <si>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</si>
  <si>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</si>
  <si>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</si>
  <si>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</si>
  <si>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</si>
  <si>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</si>
  <si>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</si>
  <si>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</si>
  <si>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</si>
  <si>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</si>
  <si>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</si>
  <si>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</si>
  <si>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</si>
  <si>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</si>
  <si>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</si>
  <si>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</si>
  <si>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</si>
  <si>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</si>
  <si>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</si>
  <si>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</si>
  <si>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</si>
  <si>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</si>
  <si>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</si>
  <si>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</si>
  <si>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</si>
  <si>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</si>
  <si>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</si>
  <si>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</si>
  <si>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</si>
  <si>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</si>
  <si>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</si>
  <si>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</si>
  <si>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</si>
  <si>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</si>
  <si>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</si>
  <si>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</si>
  <si>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</si>
  <si>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</si>
  <si>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</si>
  <si>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</si>
  <si>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</si>
  <si>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</si>
  <si>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</si>
  <si>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</si>
  <si>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</si>
  <si>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</si>
  <si>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</si>
  <si>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</si>
  <si>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</si>
  <si>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</si>
  <si>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</si>
  <si>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</si>
  <si>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</si>
  <si>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</si>
  <si>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</si>
  <si>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</si>
  <si>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</si>
  <si>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</si>
  <si>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</si>
  <si>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</si>
  <si>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</si>
  <si>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</si>
  <si>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</si>
  <si>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</si>
  <si>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</si>
  <si>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</si>
  <si>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</si>
  <si>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</si>
  <si>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</si>
  <si>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</si>
  <si>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</si>
  <si>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</si>
  <si>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</si>
  <si>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</si>
  <si>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</si>
  <si>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</si>
  <si>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</si>
  <si>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</si>
  <si>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</si>
  <si>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</si>
  <si>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</si>
  <si>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</si>
  <si>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</si>
  <si>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</si>
  <si>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</si>
  <si>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</si>
  <si>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</si>
  <si>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</si>
  <si>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</si>
  <si>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</si>
  <si>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</si>
  <si>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</si>
  <si>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</si>
  <si>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</si>
  <si>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</si>
  <si>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</si>
  <si>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</si>
  <si>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</si>
  <si>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</si>
  <si>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</si>
  <si>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</si>
  <si>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</si>
  <si>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</si>
  <si>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</si>
  <si>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</si>
  <si>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</si>
  <si>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</si>
  <si>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</si>
  <si>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</si>
  <si>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</si>
  <si>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</si>
  <si>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</si>
  <si>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</si>
  <si>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</si>
  <si>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</si>
  <si>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</si>
  <si>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</si>
  <si>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</si>
  <si>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</si>
  <si>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</si>
  <si>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</si>
  <si>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</si>
  <si>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</si>
  <si>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</si>
  <si>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</si>
  <si>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</si>
  <si>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</si>
  <si>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</si>
  <si>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</si>
  <si>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</si>
  <si>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</si>
  <si>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</si>
  <si>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</si>
  <si>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</si>
  <si>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</si>
  <si>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</si>
  <si>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</si>
  <si>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</si>
  <si>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</si>
  <si>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</si>
  <si>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</si>
  <si>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</si>
  <si>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</si>
  <si>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</si>
  <si>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</si>
  <si>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</si>
  <si>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</si>
  <si>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</si>
  <si>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</si>
  <si>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</si>
  <si>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</si>
  <si>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</si>
  <si>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</si>
  <si>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</si>
  <si>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</si>
  <si>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</si>
  <si>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</si>
  <si>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</si>
  <si>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</si>
  <si>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</si>
  <si>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</si>
  <si>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</si>
  <si>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</si>
  <si>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</si>
  <si>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</si>
  <si>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</si>
  <si>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</si>
  <si>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</si>
  <si>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</si>
  <si>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</si>
  <si>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</si>
  <si>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</si>
  <si>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</si>
  <si>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</si>
  <si>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</si>
  <si>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</si>
  <si>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</si>
  <si>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</si>
  <si>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</si>
  <si>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</si>
  <si>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</si>
  <si>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</si>
  <si>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</si>
  <si>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</si>
  <si>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</si>
  <si>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</si>
  <si>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</si>
  <si>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</si>
  <si>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</si>
  <si>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</si>
  <si>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</si>
  <si>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</si>
  <si>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</si>
  <si>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</si>
  <si>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</si>
  <si>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</si>
  <si>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</si>
  <si>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</si>
  <si>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</si>
  <si>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</si>
  <si>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</si>
  <si>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</si>
  <si>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</si>
  <si>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</si>
  <si>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</si>
  <si>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</si>
  <si>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</si>
  <si>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</si>
  <si>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</si>
  <si>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</si>
  <si>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</si>
  <si>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</si>
  <si>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</si>
  <si>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</si>
  <si>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</si>
  <si>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</si>
  <si>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</si>
  <si>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</si>
  <si>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</si>
  <si>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</si>
  <si>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</si>
  <si>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</si>
  <si>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</si>
  <si>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</si>
  <si>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</si>
  <si>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</si>
  <si>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</si>
  <si>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</si>
  <si>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</si>
  <si>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</si>
  <si>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</si>
  <si>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</si>
  <si>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</si>
  <si>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</si>
  <si>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</si>
  <si>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</si>
  <si>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</si>
  <si>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</si>
  <si>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</si>
  <si>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</si>
  <si>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</si>
  <si>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</si>
  <si>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</si>
  <si>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</si>
  <si>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</si>
  <si>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</si>
  <si>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</si>
  <si>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</si>
  <si>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</si>
  <si>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</si>
  <si>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</si>
  <si>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</si>
  <si>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</si>
  <si>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</si>
  <si>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</si>
  <si>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</si>
  <si>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</si>
  <si>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</si>
  <si>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</si>
  <si>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</si>
  <si>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</si>
  <si>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</si>
  <si>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</si>
  <si>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</si>
  <si>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</si>
  <si>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</si>
  <si>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</si>
  <si>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</si>
  <si>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</si>
  <si>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</si>
  <si>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</si>
  <si>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</si>
  <si>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</si>
  <si>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</si>
  <si>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</si>
  <si>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</si>
  <si>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</si>
  <si>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</si>
  <si>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</si>
  <si>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</si>
  <si>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</si>
  <si>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</si>
  <si>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</si>
  <si>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</si>
  <si>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</si>
  <si>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</si>
  <si>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</si>
  <si>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</si>
  <si>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</si>
  <si>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</si>
  <si>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</si>
  <si>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</si>
  <si>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</si>
  <si>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</si>
  <si>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</si>
  <si>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</si>
  <si>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</si>
  <si>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</si>
  <si>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</si>
  <si>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</si>
  <si>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</si>
  <si>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</si>
  <si>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</si>
  <si>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</si>
  <si>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</si>
  <si>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</si>
  <si>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</si>
  <si>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</si>
  <si>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</si>
  <si>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</si>
  <si>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</si>
  <si>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</si>
  <si>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</si>
  <si>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</si>
  <si>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</si>
  <si>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</si>
  <si>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</si>
  <si>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</si>
  <si>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</si>
  <si>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</si>
  <si>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</si>
  <si>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</si>
  <si>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</si>
  <si>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</si>
  <si>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</si>
  <si>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</si>
  <si>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</si>
  <si>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</si>
  <si>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</si>
  <si>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</si>
  <si>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</si>
  <si>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</si>
  <si>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</si>
  <si>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</si>
  <si>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</si>
  <si>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</si>
  <si>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</si>
  <si>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</si>
  <si>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</si>
  <si>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</si>
  <si>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</si>
  <si>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</si>
  <si>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</si>
  <si>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</si>
  <si>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</si>
  <si>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</si>
  <si>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</si>
  <si>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</si>
  <si>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</si>
  <si>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</si>
  <si>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</si>
  <si>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</si>
  <si>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</si>
  <si>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</si>
  <si>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</si>
  <si>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</si>
  <si>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</si>
  <si>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</si>
  <si>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</si>
  <si>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</si>
  <si>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</si>
  <si>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</si>
  <si>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</si>
  <si>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</si>
  <si>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</si>
  <si>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</si>
  <si>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</si>
  <si>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</si>
  <si>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</si>
  <si>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</si>
  <si>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</si>
  <si>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</si>
  <si>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</si>
  <si>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</si>
  <si>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</si>
  <si>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</si>
  <si>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</si>
  <si>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</si>
  <si>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</si>
  <si>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</si>
  <si>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</si>
  <si>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</si>
  <si>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</si>
  <si>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</si>
  <si>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</si>
  <si>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</si>
  <si>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</si>
  <si>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</si>
  <si>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</si>
  <si>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</si>
  <si>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</si>
  <si>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</si>
  <si>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</si>
  <si>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</si>
  <si>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</si>
  <si>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</si>
  <si>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</si>
  <si>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</si>
  <si>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</si>
  <si>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</si>
  <si>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</si>
  <si>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</si>
  <si>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</si>
  <si>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</si>
  <si>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</si>
  <si>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</si>
  <si>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</si>
  <si>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</si>
  <si>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</si>
  <si>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</si>
  <si>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</si>
  <si>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</si>
  <si>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</si>
  <si>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</si>
  <si>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</si>
  <si>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</si>
  <si>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</si>
  <si>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</si>
  <si>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</si>
  <si>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</si>
  <si>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</si>
  <si>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</si>
  <si>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</si>
  <si>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</si>
  <si>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</si>
  <si>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</si>
  <si>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</si>
  <si>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</si>
  <si>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</si>
  <si>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</si>
  <si>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</si>
  <si>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</si>
  <si>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</si>
  <si>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</si>
  <si>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</si>
  <si>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</si>
  <si>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</si>
  <si>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</si>
  <si>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</si>
  <si>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</si>
  <si>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</si>
  <si>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</si>
  <si>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</si>
  <si>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</si>
  <si>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</si>
  <si>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</si>
  <si>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</si>
  <si>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</si>
  <si>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</si>
  <si>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</si>
  <si>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</si>
  <si>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</si>
  <si>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</si>
  <si>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</si>
  <si>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</si>
  <si>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</si>
  <si>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</si>
  <si>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</si>
  <si>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</si>
  <si>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</si>
  <si>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</si>
  <si>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</si>
  <si>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</si>
  <si>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</si>
  <si>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</si>
  <si>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</si>
  <si>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</si>
  <si>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</si>
  <si>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</si>
  <si>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</si>
  <si>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</si>
  <si>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</si>
  <si>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</si>
  <si>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</si>
  <si>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</si>
  <si>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</si>
  <si>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</si>
  <si>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</si>
  <si>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</si>
  <si>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</si>
  <si>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</si>
  <si>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</si>
  <si>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</si>
  <si>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</si>
  <si>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</si>
  <si>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</si>
  <si>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</si>
  <si>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</si>
  <si>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</si>
  <si>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</si>
  <si>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</si>
  <si>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</si>
  <si>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</si>
  <si>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</si>
  <si>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</si>
  <si>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</si>
  <si>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</si>
  <si>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</si>
  <si>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</si>
  <si>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</si>
  <si>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</si>
  <si>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</si>
  <si>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</si>
  <si>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</si>
  <si>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</si>
  <si>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</si>
  <si>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</si>
  <si>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</si>
  <si>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</si>
  <si>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</si>
  <si>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</si>
  <si>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</si>
  <si>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</si>
  <si>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</si>
  <si>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</si>
  <si>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</si>
  <si>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</si>
  <si>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</si>
  <si>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</si>
  <si>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</si>
  <si>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</si>
  <si>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</si>
  <si>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</si>
  <si>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</si>
  <si>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</si>
  <si>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</si>
  <si>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</si>
  <si>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</si>
  <si>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</si>
  <si>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</si>
  <si>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</si>
  <si>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</si>
  <si>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</si>
  <si>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</si>
  <si>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</si>
  <si>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</si>
  <si>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</si>
  <si>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</si>
  <si>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</si>
  <si>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</si>
  <si>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</si>
  <si>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</si>
  <si>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</si>
  <si>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</si>
  <si>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</si>
  <si>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</si>
  <si>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</si>
  <si>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</si>
  <si>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</si>
  <si>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</si>
  <si>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</si>
  <si>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</si>
  <si>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</si>
  <si>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</si>
  <si>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</si>
  <si>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</si>
  <si>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</si>
  <si>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</si>
  <si>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</si>
  <si>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</si>
  <si>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</si>
  <si>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</si>
  <si>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</si>
  <si>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</si>
  <si>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</si>
  <si>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</si>
  <si>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</si>
  <si>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</si>
  <si>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</si>
  <si>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</si>
  <si>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</si>
  <si>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</si>
  <si>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</si>
  <si>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</si>
  <si>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</si>
  <si>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</si>
  <si>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</si>
  <si>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</si>
  <si>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</si>
  <si>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</si>
  <si>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</si>
  <si>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</si>
  <si>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</si>
  <si>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</si>
  <si>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</si>
  <si>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</si>
  <si>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</si>
  <si>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</si>
  <si>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</si>
  <si>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</si>
  <si>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</si>
  <si>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</si>
  <si>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</si>
  <si>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</si>
  <si>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</si>
  <si>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</si>
  <si>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</si>
  <si>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</si>
  <si>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</si>
  <si>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</si>
  <si>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</si>
  <si>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</si>
  <si>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</si>
  <si>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</si>
  <si>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</si>
  <si>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</si>
  <si>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</si>
  <si>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</si>
  <si>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</si>
  <si>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</si>
  <si>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</si>
  <si>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</si>
  <si>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</si>
  <si>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</si>
  <si>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</si>
  <si>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</si>
  <si>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</si>
  <si>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</si>
  <si>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</si>
  <si>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</si>
  <si>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</si>
  <si>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</si>
  <si>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</si>
  <si>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</si>
  <si>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</si>
  <si>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</si>
  <si>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</si>
  <si>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</si>
  <si>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</si>
  <si>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</si>
  <si>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</si>
  <si>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</si>
  <si>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</si>
  <si>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</si>
  <si>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</si>
  <si>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</si>
  <si>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</si>
  <si>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</si>
  <si>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</si>
  <si>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</si>
  <si>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</si>
  <si>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</si>
  <si>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</si>
  <si>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</si>
  <si>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</si>
  <si>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</si>
  <si>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</si>
  <si>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</si>
  <si>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</si>
  <si>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</si>
  <si>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</si>
  <si>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</si>
  <si>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</si>
  <si>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</si>
  <si>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</si>
  <si>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</si>
  <si>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</si>
  <si>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</si>
  <si>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</si>
  <si>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</si>
  <si>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</si>
  <si>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</si>
  <si>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</si>
  <si>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</si>
  <si>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</si>
  <si>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</si>
  <si>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</si>
  <si>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</si>
  <si>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</si>
  <si>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</si>
  <si>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</si>
  <si>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</si>
  <si>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</si>
  <si>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</si>
  <si>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</si>
  <si>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</si>
  <si>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</si>
  <si>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</si>
  <si>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</si>
  <si>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</si>
  <si>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</si>
  <si>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</si>
  <si>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</si>
  <si>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</si>
  <si>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</si>
  <si>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</si>
  <si>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</si>
  <si>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</si>
  <si>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</si>
  <si>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</si>
  <si>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</si>
  <si>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</si>
  <si>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</si>
  <si>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</si>
  <si>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</si>
  <si>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</si>
  <si>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</si>
  <si>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</si>
  <si>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</si>
  <si>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</si>
  <si>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</si>
  <si>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</si>
  <si>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</si>
  <si>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</si>
  <si>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</si>
  <si>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</si>
  <si>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</si>
  <si>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</si>
  <si>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</si>
  <si>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</si>
  <si>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</si>
  <si>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</si>
  <si>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</si>
  <si>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</si>
  <si>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</si>
  <si>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</si>
  <si>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</si>
  <si>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</si>
  <si>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</si>
  <si>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</si>
  <si>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</si>
  <si>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</si>
  <si>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</si>
  <si>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</si>
  <si>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</si>
  <si>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</si>
  <si>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</si>
  <si>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</si>
  <si>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</si>
  <si>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</si>
  <si>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</si>
  <si>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</si>
  <si>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</si>
  <si>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</si>
  <si>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</si>
  <si>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</si>
  <si>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</si>
  <si>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</si>
  <si>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</si>
  <si>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</si>
  <si>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</si>
  <si>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</si>
  <si>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</si>
  <si>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</si>
  <si>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</si>
  <si>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</si>
  <si>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</si>
  <si>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</si>
  <si>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</si>
  <si>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</si>
  <si>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</si>
  <si>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</si>
  <si>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</si>
  <si>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</si>
  <si>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</si>
  <si>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</si>
  <si>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</si>
  <si>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</si>
  <si>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</si>
  <si>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</si>
  <si>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</si>
  <si>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</si>
  <si>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</si>
  <si>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</si>
  <si>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</si>
  <si>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</si>
  <si>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</si>
  <si>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</si>
  <si>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</si>
  <si>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</si>
  <si>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</si>
  <si>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</si>
  <si>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</si>
  <si>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</si>
  <si>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</si>
  <si>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</si>
  <si>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</si>
  <si>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</si>
  <si>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</si>
  <si>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</si>
  <si>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</si>
  <si>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</si>
  <si>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</si>
  <si>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</si>
  <si>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</si>
  <si>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</si>
  <si>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</si>
  <si>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</si>
  <si>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</si>
  <si>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</si>
  <si>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</si>
  <si>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</si>
  <si>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</si>
  <si>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</si>
  <si>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</si>
  <si>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</si>
  <si>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</si>
  <si>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</si>
  <si>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</si>
  <si>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</si>
  <si>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</si>
  <si>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</si>
  <si>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</si>
  <si>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</si>
  <si>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</si>
  <si>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</si>
  <si>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</si>
  <si>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</si>
  <si>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</si>
  <si>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</si>
  <si>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</si>
  <si>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</si>
  <si>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</si>
  <si>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</si>
  <si>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</si>
  <si>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</si>
  <si>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</si>
  <si>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</si>
  <si>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</si>
  <si>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</si>
  <si>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</si>
  <si>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</si>
  <si>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</si>
  <si>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</si>
  <si>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</si>
  <si>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</si>
  <si>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</si>
  <si>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</si>
  <si>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</si>
  <si>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</si>
  <si>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</si>
  <si>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</si>
  <si>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</si>
  <si>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</si>
  <si>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</si>
  <si>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</si>
  <si>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</si>
  <si>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</si>
  <si>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</si>
  <si>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</si>
  <si>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</si>
  <si>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</si>
  <si>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</si>
  <si>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</si>
  <si>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</si>
  <si>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</si>
  <si>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</si>
  <si>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</si>
  <si>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</si>
  <si>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</si>
  <si>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</si>
  <si>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</si>
  <si>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</si>
  <si>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</si>
  <si>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</si>
  <si>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</si>
  <si>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</si>
  <si>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</si>
  <si>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</si>
  <si>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</si>
  <si>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</si>
  <si>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</si>
  <si>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</si>
  <si>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</si>
  <si>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</si>
  <si>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</si>
  <si>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</si>
  <si>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</si>
  <si>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</si>
  <si>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</si>
  <si>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</si>
  <si>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</si>
  <si>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</si>
  <si>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</si>
  <si>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</si>
  <si>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</si>
  <si>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</si>
  <si>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</si>
  <si>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</si>
  <si>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</si>
  <si>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</si>
  <si>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</si>
  <si>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</si>
  <si>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</si>
  <si>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</si>
  <si>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</si>
  <si>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</si>
  <si>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</si>
  <si>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</si>
  <si>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</si>
  <si>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</si>
  <si>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</si>
  <si>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</si>
  <si>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</si>
  <si>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</si>
  <si>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</si>
  <si>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</si>
  <si>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</si>
  <si>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</si>
  <si>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</si>
  <si>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</si>
  <si>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</si>
  <si>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</si>
  <si>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</si>
  <si>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</si>
  <si>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</si>
  <si>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</si>
  <si>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</si>
  <si>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</si>
  <si>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</si>
  <si>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</si>
  <si>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</si>
  <si>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</si>
  <si>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</si>
  <si>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</si>
  <si>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</si>
  <si>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</si>
  <si>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</si>
  <si>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</si>
  <si>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</si>
  <si>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</si>
  <si>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</si>
  <si>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</si>
  <si>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</si>
  <si>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</si>
  <si>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</si>
  <si>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</si>
  <si>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</si>
  <si>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</si>
  <si>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</si>
  <si>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</si>
  <si>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</si>
  <si>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</si>
  <si>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</si>
  <si>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</si>
  <si>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</si>
  <si>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</si>
  <si>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</si>
  <si>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</si>
  <si>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</si>
  <si>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</si>
  <si>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</si>
  <si>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</si>
  <si>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</si>
  <si>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</si>
  <si>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</si>
  <si>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</si>
  <si>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</si>
  <si>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</si>
  <si>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</si>
  <si>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</si>
  <si>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</si>
  <si>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</si>
  <si>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</si>
  <si>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</si>
  <si>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</si>
  <si>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</si>
  <si>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</si>
  <si>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</si>
  <si>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</si>
  <si>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</si>
  <si>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</si>
  <si>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</si>
  <si>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</si>
  <si>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</si>
  <si>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</si>
  <si>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</si>
  <si>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</si>
  <si>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</si>
  <si>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</si>
  <si>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</si>
  <si>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</si>
  <si>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</si>
  <si>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</si>
  <si>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</si>
  <si>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</si>
  <si>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</si>
  <si>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</si>
  <si>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</si>
  <si>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</si>
  <si>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</si>
  <si>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</si>
  <si>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</si>
  <si>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</si>
  <si>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</si>
  <si>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</si>
  <si>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</si>
  <si>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</si>
  <si>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</si>
  <si>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</si>
  <si>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</si>
  <si>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</si>
  <si>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</si>
  <si>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</si>
  <si>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</si>
  <si>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</si>
  <si>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</si>
  <si>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</si>
  <si>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</si>
  <si>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</si>
  <si>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</si>
  <si>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</si>
  <si>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</si>
  <si>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</si>
  <si>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</si>
  <si>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</si>
  <si>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</si>
  <si>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</si>
  <si>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</si>
  <si>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</si>
  <si>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</si>
  <si>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</si>
  <si>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</si>
  <si>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</si>
  <si>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</si>
  <si>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</si>
  <si>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</si>
  <si>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</si>
  <si>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</si>
  <si>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</si>
  <si>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</si>
  <si>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</si>
  <si>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</si>
  <si>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</si>
  <si>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</si>
  <si>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</si>
  <si>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</si>
  <si>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</si>
  <si>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</si>
  <si>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</si>
  <si>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</si>
  <si>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</si>
  <si>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</si>
  <si>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</si>
  <si>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</si>
  <si>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</si>
  <si>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</si>
  <si>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</si>
  <si>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</si>
  <si>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</si>
  <si>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</si>
  <si>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</si>
  <si>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</si>
  <si>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</si>
  <si>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</si>
  <si>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</si>
  <si>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</si>
  <si>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</si>
  <si>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</si>
  <si>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</si>
  <si>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</si>
  <si>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</si>
  <si>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</si>
  <si>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</si>
  <si>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</si>
  <si>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</si>
  <si>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</si>
  <si>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</si>
  <si>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</si>
  <si>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</si>
  <si>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</si>
  <si>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</si>
  <si>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</si>
  <si>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</si>
  <si>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</si>
  <si>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</si>
  <si>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</si>
  <si>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</si>
  <si>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</si>
  <si>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</si>
  <si>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</si>
  <si>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</si>
  <si>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</si>
  <si>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</si>
  <si>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</si>
  <si>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</si>
  <si>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</si>
  <si>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</si>
  <si>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</si>
  <si>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</si>
  <si>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</si>
  <si>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</si>
  <si>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</si>
  <si>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</si>
  <si>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</si>
  <si>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</si>
  <si>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</si>
  <si>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</si>
  <si>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</si>
  <si>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</si>
  <si>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</si>
  <si>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</si>
  <si>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</si>
  <si>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</si>
  <si>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</si>
  <si>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</si>
  <si>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</si>
  <si>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</si>
  <si>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</si>
  <si>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</si>
  <si>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</si>
  <si>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</si>
  <si>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</si>
  <si>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</si>
  <si>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</si>
  <si>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</si>
  <si>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</si>
  <si>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</si>
  <si>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</si>
  <si>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</si>
  <si>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</si>
  <si>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</si>
  <si>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</si>
  <si>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</si>
  <si>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</si>
  <si>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</si>
  <si>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</si>
  <si>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</si>
  <si>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</si>
  <si>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</si>
  <si>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</si>
  <si>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</si>
  <si>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</si>
  <si>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</si>
  <si>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</si>
  <si>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</si>
  <si>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</si>
  <si>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</si>
  <si>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</si>
  <si>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</si>
  <si>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</si>
  <si>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</si>
  <si>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</si>
  <si>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</si>
  <si>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</si>
  <si>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</si>
  <si>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</si>
  <si>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</si>
  <si>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</si>
  <si>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</si>
  <si>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</si>
  <si>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</si>
  <si>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</si>
  <si>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</si>
  <si>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</si>
  <si>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</si>
  <si>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</si>
  <si>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</si>
  <si>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</si>
  <si>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</si>
  <si>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</si>
  <si>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</si>
  <si>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</si>
  <si>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</si>
  <si>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</si>
  <si>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</si>
  <si>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</si>
  <si>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</si>
  <si>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</si>
  <si>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</si>
  <si>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</si>
  <si>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</si>
  <si>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</si>
  <si>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</si>
  <si>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</si>
  <si>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</si>
  <si>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</si>
  <si>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</si>
  <si>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</si>
  <si>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</si>
  <si>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</si>
  <si>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</si>
  <si>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</si>
  <si>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</si>
  <si>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</si>
  <si>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</si>
  <si>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</si>
  <si>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</si>
  <si>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</si>
  <si>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</si>
  <si>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</si>
  <si>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</si>
  <si>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</si>
  <si>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</si>
  <si>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</si>
  <si>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</si>
  <si>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</si>
  <si>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</si>
  <si>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</si>
  <si>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</si>
  <si>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</si>
  <si>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</si>
  <si>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</si>
  <si>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</si>
  <si>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</si>
  <si>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</si>
  <si>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</si>
  <si>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</si>
  <si>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</si>
  <si>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</si>
  <si>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</si>
  <si>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</si>
  <si>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</si>
  <si>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</si>
  <si>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</si>
  <si>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</si>
  <si>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</si>
  <si>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</si>
  <si>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</si>
  <si>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</si>
  <si>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</si>
  <si>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</si>
  <si>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</si>
  <si>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</si>
  <si>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</si>
  <si>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</si>
  <si>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</si>
  <si>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</si>
  <si>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</si>
  <si>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</si>
  <si>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</si>
  <si>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</si>
  <si>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</si>
  <si>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</si>
  <si>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</si>
  <si>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</si>
  <si>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</si>
  <si>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</si>
  <si>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</si>
  <si>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</si>
  <si>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</si>
  <si>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</si>
  <si>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</si>
  <si>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</si>
  <si>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</si>
  <si>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</si>
  <si>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</si>
  <si>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</si>
  <si>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</si>
  <si>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</si>
  <si>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</si>
  <si>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</si>
  <si>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</si>
  <si>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</si>
  <si>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</si>
  <si>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</si>
  <si>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</si>
  <si>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</si>
  <si>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</si>
  <si>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</si>
  <si>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</si>
  <si>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</si>
  <si>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</si>
  <si>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</si>
  <si>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</si>
  <si>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</si>
  <si>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</si>
  <si>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</si>
  <si>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</si>
  <si>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</si>
  <si>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</si>
  <si>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</si>
  <si>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</si>
  <si>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</si>
  <si>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</si>
  <si>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</si>
  <si>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</si>
  <si>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</si>
  <si>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</si>
  <si>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</si>
  <si>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</si>
  <si>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</si>
  <si>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</si>
  <si>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</si>
  <si>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</si>
  <si>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</si>
  <si>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</si>
  <si>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</si>
  <si>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</si>
  <si>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</si>
  <si>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</si>
  <si>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</si>
  <si>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</si>
  <si>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</si>
  <si>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</si>
  <si>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</si>
  <si>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</si>
  <si>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</si>
  <si>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</si>
  <si>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</si>
  <si>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</si>
  <si>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</si>
  <si>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</si>
  <si>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</si>
  <si>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</si>
  <si>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</si>
  <si>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</si>
  <si>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</si>
  <si>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</si>
  <si>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</si>
  <si>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</si>
  <si>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</si>
  <si>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</si>
  <si>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</si>
  <si>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</si>
  <si>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</si>
  <si>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</si>
  <si>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</si>
  <si>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</si>
  <si>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</si>
  <si>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</si>
  <si>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</si>
  <si>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</si>
  <si>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</si>
  <si>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</si>
  <si>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</si>
  <si>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</si>
  <si>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</si>
  <si>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</si>
  <si>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</si>
  <si>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</si>
  <si>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</si>
  <si>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</si>
  <si>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</si>
  <si>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</si>
  <si>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</si>
  <si>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</si>
  <si>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</si>
  <si>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</si>
  <si>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</si>
  <si>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</si>
  <si>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</si>
  <si>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</si>
  <si>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</si>
  <si>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</si>
  <si>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</si>
  <si>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</si>
  <si>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</si>
  <si>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</si>
  <si>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</si>
  <si>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</si>
  <si>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</si>
  <si>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</si>
  <si>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</si>
  <si>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</si>
  <si>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</si>
  <si>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</si>
  <si>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</si>
  <si>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</si>
  <si>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</si>
  <si>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</si>
  <si>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</si>
  <si>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</si>
  <si>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</si>
  <si>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</si>
  <si>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</si>
  <si>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</si>
  <si>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</si>
  <si>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</si>
  <si>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</si>
  <si>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</si>
  <si>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</si>
  <si>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</si>
  <si>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</si>
  <si>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</si>
  <si>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</si>
  <si>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</si>
  <si>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</si>
  <si>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</si>
  <si>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</si>
  <si>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</si>
  <si>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</si>
  <si>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</si>
  <si>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</si>
  <si>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</si>
  <si>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</si>
  <si>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</si>
  <si>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</si>
  <si>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</si>
  <si>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</si>
  <si>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</si>
  <si>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</si>
  <si>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</si>
  <si>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</si>
  <si>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</si>
  <si>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</si>
  <si>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</si>
  <si>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</si>
  <si>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</si>
  <si>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</si>
  <si>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</si>
  <si>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</si>
  <si>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</si>
  <si>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</si>
  <si>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</si>
  <si>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</si>
  <si>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</si>
  <si>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</si>
  <si>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</si>
  <si>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</si>
  <si>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</si>
  <si>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</si>
  <si>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</si>
  <si>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</si>
  <si>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</si>
  <si>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</si>
  <si>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</si>
  <si>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</si>
  <si>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</si>
  <si>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</si>
  <si>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</si>
  <si>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</si>
  <si>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</si>
  <si>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</si>
  <si>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</si>
  <si>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</si>
  <si>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</si>
  <si>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</si>
  <si>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</si>
  <si>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</si>
  <si>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</si>
  <si>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</si>
  <si>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</si>
  <si>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</si>
  <si>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</si>
  <si>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</si>
  <si>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</si>
  <si>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</si>
  <si>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</si>
  <si>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</si>
  <si>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</si>
  <si>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</si>
  <si>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</si>
  <si>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</si>
  <si>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</si>
  <si>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</si>
  <si>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</si>
  <si>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</si>
  <si>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</si>
  <si>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</si>
  <si>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</si>
  <si>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</si>
  <si>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</si>
  <si>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</si>
  <si>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</si>
  <si>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</si>
  <si>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</si>
  <si>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</si>
  <si>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</si>
  <si>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</si>
  <si>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</si>
  <si>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</si>
  <si>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</si>
  <si>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</si>
  <si>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</si>
  <si>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</si>
  <si>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</si>
  <si>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</si>
  <si>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</si>
  <si>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</si>
  <si>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</si>
  <si>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</si>
  <si>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</si>
  <si>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</si>
  <si>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</si>
  <si>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</si>
  <si>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</si>
  <si>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</si>
  <si>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</si>
  <si>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</si>
  <si>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</si>
  <si>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</si>
  <si>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</si>
  <si>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</si>
  <si>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</si>
  <si>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</si>
  <si>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</si>
  <si>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</si>
  <si>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</si>
  <si>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</si>
  <si>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</si>
  <si>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</si>
  <si>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</si>
  <si>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</si>
  <si>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</si>
  <si>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</si>
  <si>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</si>
  <si>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</si>
  <si>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</si>
  <si>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</si>
  <si>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</si>
  <si>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</si>
  <si>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</si>
  <si>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</si>
  <si>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</si>
  <si>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</si>
  <si>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</si>
  <si>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</si>
  <si>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</si>
  <si>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</si>
  <si>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</si>
  <si>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</si>
  <si>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</si>
  <si>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</si>
  <si>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</si>
  <si>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</si>
  <si>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</si>
  <si>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</si>
  <si>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</si>
  <si>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</si>
  <si>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</si>
  <si>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</si>
  <si>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</si>
  <si>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</si>
  <si>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</si>
  <si>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</si>
  <si>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</si>
  <si>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</si>
  <si>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</si>
  <si>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</si>
  <si>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</si>
  <si>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</si>
  <si>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</si>
  <si>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</si>
  <si>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</si>
  <si>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</si>
  <si>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</si>
  <si>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</si>
  <si>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</si>
  <si>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</si>
  <si>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</si>
  <si>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</si>
  <si>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</si>
  <si>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</si>
  <si>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</si>
  <si>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</si>
  <si>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</si>
  <si>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</si>
  <si>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</si>
  <si>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</si>
  <si>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</si>
  <si>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</si>
  <si>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</si>
  <si>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</si>
  <si>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</si>
  <si>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</si>
  <si>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</si>
  <si>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</si>
  <si>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</si>
  <si>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</si>
  <si>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</si>
  <si>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</si>
  <si>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</si>
  <si>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</si>
  <si>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</si>
  <si>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</si>
  <si>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</si>
  <si>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</si>
  <si>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</si>
  <si>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</si>
  <si>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</si>
  <si>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</si>
  <si>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</si>
  <si>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</si>
  <si>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</si>
  <si>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</si>
  <si>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</si>
  <si>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</si>
  <si>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</si>
  <si>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</si>
  <si>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</si>
  <si>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</si>
  <si>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</si>
  <si>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</si>
  <si>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</si>
  <si>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</si>
  <si>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</si>
  <si>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</si>
  <si>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</si>
  <si>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</si>
  <si>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</si>
  <si>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</si>
  <si>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</si>
  <si>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</si>
  <si>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</si>
  <si>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</si>
  <si>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</si>
  <si>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</si>
  <si>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</si>
  <si>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</si>
  <si>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</si>
  <si>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</si>
  <si>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</si>
  <si>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</si>
  <si>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</si>
  <si>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</si>
  <si>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</si>
  <si>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</si>
  <si>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</si>
  <si>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</si>
  <si>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</si>
  <si>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</si>
  <si>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</si>
  <si>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</si>
  <si>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</si>
  <si>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</si>
  <si>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</si>
  <si>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</si>
  <si>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</si>
  <si>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</si>
  <si>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</si>
  <si>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</si>
  <si>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</si>
  <si>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</si>
  <si>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</si>
  <si>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</si>
  <si>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</si>
  <si>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</si>
  <si>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</si>
  <si>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</si>
  <si>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</si>
  <si>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</si>
  <si>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</si>
  <si>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</si>
  <si>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</si>
  <si>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</si>
  <si>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</si>
  <si>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</si>
  <si>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</si>
  <si>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</si>
  <si>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</si>
  <si>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</si>
  <si>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</si>
  <si>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</si>
  <si>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</si>
  <si>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</si>
  <si>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</si>
  <si>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</si>
  <si>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</si>
  <si>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</si>
  <si>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</si>
  <si>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</si>
  <si>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</si>
  <si>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</si>
  <si>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</si>
  <si>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</si>
  <si>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</si>
  <si>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</si>
  <si>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</si>
  <si>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</si>
  <si>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</si>
  <si>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</si>
  <si>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</si>
  <si>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</si>
  <si>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</si>
  <si>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</si>
  <si>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</si>
  <si>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</si>
  <si>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</si>
  <si>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</si>
  <si>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</si>
  <si>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</si>
  <si>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</si>
  <si>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</si>
  <si>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</si>
  <si>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</si>
  <si>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</si>
  <si>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</si>
  <si>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</si>
  <si>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</si>
  <si>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</si>
  <si>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</si>
  <si>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</si>
  <si>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</si>
  <si>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</si>
  <si>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</si>
  <si>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</si>
  <si>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</si>
  <si>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</si>
  <si>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</si>
  <si>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</si>
  <si>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</si>
  <si>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</si>
  <si>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</si>
  <si>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</si>
  <si>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</si>
  <si>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</si>
  <si>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</si>
  <si>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</si>
  <si>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</si>
  <si>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</si>
  <si>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</si>
  <si>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</si>
  <si>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</si>
  <si>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</si>
  <si>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</si>
  <si>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</si>
  <si>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</si>
  <si>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</si>
  <si>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</si>
  <si>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</si>
  <si>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</si>
  <si>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</si>
  <si>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</si>
  <si>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</si>
  <si>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</si>
  <si>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</si>
  <si>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</si>
  <si>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</si>
  <si>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</si>
  <si>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</si>
  <si>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</si>
  <si>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</si>
  <si>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</si>
  <si>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</si>
  <si>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</si>
  <si>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</si>
  <si>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</si>
  <si>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</si>
  <si>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</si>
  <si>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</si>
  <si>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</si>
  <si>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</si>
  <si>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</si>
  <si>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</si>
  <si>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</si>
  <si>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</si>
  <si>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</si>
  <si>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</si>
  <si>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</si>
  <si>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</si>
  <si>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</si>
  <si>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</si>
  <si>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</si>
  <si>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</si>
  <si>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</si>
  <si>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</si>
  <si>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</si>
  <si>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</si>
  <si>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</si>
  <si>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</si>
  <si>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</si>
  <si>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</si>
  <si>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</si>
  <si>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</si>
  <si>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</si>
  <si>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</si>
  <si>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</si>
  <si>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</si>
  <si>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</si>
  <si>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</si>
  <si>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</si>
  <si>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</si>
  <si>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</si>
  <si>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</si>
  <si>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</si>
  <si>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</si>
  <si>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</si>
  <si>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</si>
  <si>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</si>
  <si>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</si>
  <si>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</si>
  <si>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</si>
  <si>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</si>
  <si>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</si>
  <si>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</si>
  <si>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</si>
  <si>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</si>
  <si>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</si>
  <si>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</si>
  <si>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</si>
  <si>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</si>
  <si>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</si>
  <si>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</si>
  <si>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</si>
  <si>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</si>
  <si>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</si>
  <si>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</si>
  <si>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</si>
  <si>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</si>
  <si>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</si>
  <si>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</si>
  <si>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</si>
  <si>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</si>
  <si>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</si>
  <si>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</si>
  <si>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</si>
  <si>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</si>
  <si>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</si>
  <si>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</si>
  <si>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</si>
  <si>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</si>
  <si>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</si>
  <si>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</si>
  <si>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</si>
  <si>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</si>
  <si>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</si>
  <si>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</si>
  <si>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</si>
  <si>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</si>
  <si>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</si>
  <si>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</si>
  <si>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</si>
  <si>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</si>
  <si>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</si>
  <si>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</si>
  <si>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</si>
  <si>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</si>
  <si>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</si>
  <si>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</si>
  <si>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</si>
  <si>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</si>
  <si>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</si>
  <si>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</si>
  <si>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</si>
  <si>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</si>
  <si>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</si>
  <si>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</si>
  <si>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</si>
  <si>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</si>
  <si>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</si>
  <si>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</si>
  <si>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</si>
  <si>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</si>
  <si>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</si>
  <si>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</si>
  <si>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</si>
  <si>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</si>
  <si>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</si>
  <si>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</si>
  <si>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</si>
  <si>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</si>
  <si>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</si>
  <si>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</si>
  <si>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</si>
  <si>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</si>
  <si>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</si>
  <si>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</si>
  <si>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</si>
  <si>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</si>
  <si>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</si>
  <si>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</si>
  <si>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</si>
  <si>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</si>
  <si>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</si>
  <si>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</si>
  <si>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</si>
  <si>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</si>
  <si>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</si>
  <si>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</si>
  <si>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</si>
  <si>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</si>
  <si>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</si>
  <si>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</si>
  <si>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</si>
  <si>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</si>
  <si>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</si>
  <si>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</si>
  <si>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</si>
  <si>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</si>
  <si>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</si>
  <si>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</si>
  <si>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</si>
  <si>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</si>
  <si>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</si>
  <si>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</si>
  <si>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</si>
  <si>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</si>
  <si>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</si>
  <si>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</si>
  <si>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</si>
  <si>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</si>
  <si>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</si>
  <si>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</si>
  <si>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</si>
  <si>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</si>
  <si>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</si>
  <si>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</si>
  <si>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</si>
  <si>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</si>
  <si>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</si>
  <si>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</si>
  <si>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</si>
  <si>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</si>
  <si>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</si>
  <si>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</si>
  <si>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</si>
  <si>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</si>
  <si>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</si>
  <si>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</si>
  <si>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</si>
  <si>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</si>
  <si>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</si>
  <si>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</si>
  <si>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</si>
  <si>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</si>
  <si>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</si>
  <si>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</si>
  <si>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</si>
  <si>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</si>
  <si>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</si>
  <si>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</si>
  <si>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</si>
  <si>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</si>
  <si>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</si>
  <si>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</si>
  <si>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</si>
  <si>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</si>
  <si>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</si>
  <si>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</si>
  <si>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</si>
  <si>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</si>
  <si>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</si>
  <si>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</si>
  <si>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</si>
  <si>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</si>
  <si>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</si>
  <si>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</si>
  <si>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</si>
  <si>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</si>
  <si>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</si>
  <si>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</si>
  <si>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</si>
  <si>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</si>
  <si>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</si>
  <si>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</si>
  <si>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</si>
  <si>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</si>
  <si>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</si>
  <si>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</si>
  <si>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</si>
  <si>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</si>
  <si>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</si>
  <si>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</si>
  <si>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</si>
  <si>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</si>
  <si>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</si>
  <si>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</si>
  <si>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</si>
  <si>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</si>
  <si>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</si>
  <si>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</si>
  <si>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</si>
  <si>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</si>
  <si>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</si>
  <si>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</si>
  <si>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</si>
  <si>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</si>
  <si>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</si>
  <si>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</si>
  <si>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</si>
  <si>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</si>
  <si>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</si>
  <si>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</si>
  <si>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</si>
  <si>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</si>
  <si>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</si>
  <si>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</si>
  <si>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</si>
  <si>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</si>
  <si>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</si>
  <si>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</si>
  <si>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</si>
  <si>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</si>
  <si>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</si>
  <si>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</si>
  <si>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</si>
  <si>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</si>
  <si>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</si>
  <si>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</si>
  <si>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</si>
  <si>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</si>
  <si>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</si>
  <si>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</si>
  <si>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</si>
  <si>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</si>
  <si>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</si>
  <si>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</si>
  <si>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</si>
  <si>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</si>
  <si>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</si>
  <si>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</si>
  <si>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</si>
  <si>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</si>
  <si>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</si>
  <si>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</si>
  <si>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</si>
  <si>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</si>
  <si>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</si>
  <si>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</si>
  <si>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</si>
  <si>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</si>
  <si>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</si>
  <si>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</si>
  <si>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</si>
  <si>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</si>
  <si>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</si>
  <si>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</si>
  <si>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</si>
  <si>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</si>
  <si>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</si>
  <si>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</si>
  <si>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</si>
  <si>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</si>
  <si>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</si>
  <si>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</si>
  <si>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</si>
  <si>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</si>
  <si>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</si>
  <si>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</si>
  <si>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</si>
  <si>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</si>
  <si>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</si>
  <si>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</si>
  <si>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</si>
  <si>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</si>
  <si>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</si>
  <si>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</si>
  <si>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</si>
  <si>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</si>
  <si>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</si>
  <si>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</si>
  <si>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</si>
  <si>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</si>
  <si>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</si>
  <si>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</si>
  <si>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</si>
  <si>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</si>
  <si>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</si>
  <si>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</si>
  <si>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</si>
  <si>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</si>
  <si>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</si>
  <si>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</si>
  <si>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</si>
  <si>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</si>
  <si>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</si>
  <si>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</si>
  <si>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</si>
  <si>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</si>
  <si>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</si>
  <si>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</si>
  <si>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</si>
  <si>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</si>
  <si>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</si>
  <si>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</si>
  <si>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</si>
  <si>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</si>
  <si>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</si>
  <si>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</si>
  <si>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</si>
  <si>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</si>
  <si>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</si>
  <si>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</si>
  <si>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</si>
  <si>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</si>
  <si>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</si>
  <si>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</si>
  <si>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</si>
  <si>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</si>
  <si>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</si>
  <si>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</si>
  <si>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</si>
  <si>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</si>
  <si>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</si>
  <si>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</si>
  <si>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</si>
  <si>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</si>
  <si>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</si>
  <si>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</si>
  <si>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</si>
  <si>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</si>
  <si>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</si>
  <si>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</si>
  <si>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</si>
  <si>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</si>
  <si>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</si>
  <si>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</si>
  <si>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</si>
  <si>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</si>
  <si>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</si>
  <si>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</si>
  <si>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</si>
  <si>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</si>
  <si>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</si>
  <si>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</si>
  <si>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</si>
  <si>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</si>
  <si>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</si>
  <si>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</si>
  <si>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</si>
  <si>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</si>
  <si>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</si>
  <si>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</si>
  <si>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</si>
  <si>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</si>
  <si>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</si>
  <si>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</si>
  <si>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</si>
  <si>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</si>
  <si>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</si>
  <si>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</si>
  <si>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</si>
  <si>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</si>
  <si>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</si>
  <si>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</si>
  <si>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</si>
  <si>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</si>
  <si>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</si>
  <si>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</si>
  <si>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</si>
  <si>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</si>
  <si>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</si>
  <si>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</si>
  <si>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</si>
  <si>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</si>
  <si>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</si>
  <si>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</si>
  <si>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</si>
  <si>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</si>
  <si>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</si>
  <si>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</si>
  <si>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</si>
  <si>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</si>
  <si>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</si>
  <si>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</si>
  <si>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</si>
  <si>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</si>
  <si>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</si>
  <si>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</si>
  <si>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</si>
  <si>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</si>
  <si>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</si>
  <si>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</si>
  <si>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</si>
  <si>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</si>
  <si>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</si>
  <si>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</si>
  <si>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</si>
  <si>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</si>
  <si>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</si>
  <si>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</si>
  <si>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</si>
  <si>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</si>
  <si>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</si>
  <si>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</si>
  <si>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</si>
  <si>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</si>
  <si>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</si>
  <si>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</si>
  <si>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</si>
  <si>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</si>
  <si>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</si>
  <si>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</si>
  <si>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</si>
  <si>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</si>
  <si>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</si>
  <si>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</si>
  <si>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</si>
  <si>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</si>
  <si>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</si>
  <si>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</si>
  <si>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</si>
  <si>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</si>
  <si>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</si>
  <si>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</si>
  <si>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</si>
  <si>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</si>
  <si>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</si>
  <si>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</si>
  <si>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</si>
  <si>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</si>
  <si>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</si>
  <si>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</si>
  <si>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</si>
  <si>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</si>
  <si>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</si>
  <si>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</si>
  <si>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</si>
  <si>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</si>
  <si>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</si>
  <si>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</si>
  <si>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</si>
  <si>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</si>
  <si>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</si>
  <si>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</si>
  <si>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</si>
  <si>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</si>
  <si>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</si>
  <si>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</si>
  <si>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</si>
  <si>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</si>
  <si>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</si>
  <si>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</si>
  <si>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</si>
  <si>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</si>
  <si>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</si>
  <si>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</si>
  <si>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</si>
  <si>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</si>
  <si>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</si>
  <si>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</si>
  <si>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</si>
  <si>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</si>
  <si>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</si>
  <si>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</si>
  <si>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</si>
  <si>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</si>
  <si>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</si>
  <si>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</si>
  <si>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</si>
  <si>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</si>
  <si>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</si>
  <si>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</si>
  <si>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</si>
  <si>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</si>
  <si>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</si>
  <si>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</si>
  <si>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</si>
  <si>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</si>
  <si>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</si>
  <si>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</si>
  <si>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</si>
  <si>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</si>
  <si>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</si>
  <si>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</si>
  <si>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</si>
  <si>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</si>
  <si>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</si>
  <si>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</si>
  <si>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</si>
  <si>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</si>
  <si>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</si>
  <si>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</si>
  <si>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</si>
  <si>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</si>
  <si>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</si>
  <si>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</si>
  <si>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</si>
  <si>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</si>
  <si>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</si>
  <si>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</si>
  <si>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</si>
  <si>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</si>
  <si>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</si>
  <si>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</si>
  <si>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</si>
  <si>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</si>
  <si>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</si>
  <si>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</si>
  <si>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</si>
  <si>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</si>
  <si>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</si>
  <si>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</si>
  <si>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</si>
  <si>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</si>
  <si>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</si>
  <si>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</si>
  <si>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</si>
  <si>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</si>
  <si>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</si>
  <si>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</si>
  <si>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</si>
  <si>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</si>
  <si>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</si>
  <si>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</si>
  <si>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</si>
  <si>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</si>
  <si>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</si>
  <si>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</si>
  <si>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</si>
  <si>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</si>
  <si>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</si>
  <si>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</si>
  <si>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</si>
  <si>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</si>
  <si>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</si>
  <si>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</si>
  <si>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</si>
  <si>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</si>
  <si>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</si>
  <si>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</si>
  <si>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</si>
  <si>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</si>
  <si>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</si>
  <si>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</si>
  <si>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</si>
  <si>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</si>
  <si>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</si>
  <si>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</si>
  <si>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</si>
  <si>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</si>
  <si>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</si>
  <si>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</si>
  <si>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</si>
  <si>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</si>
  <si>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</si>
  <si>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</si>
  <si>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</si>
  <si>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</si>
  <si>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</si>
  <si>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</si>
  <si>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</si>
  <si>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</si>
  <si>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</si>
  <si>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</si>
  <si>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</si>
  <si>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</si>
  <si>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</si>
  <si>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</si>
  <si>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</si>
  <si>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</si>
  <si>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</si>
  <si>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</si>
  <si>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</si>
  <si>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</si>
  <si>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</si>
  <si>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</si>
  <si>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</si>
  <si>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</si>
  <si>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</si>
  <si>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</si>
  <si>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</si>
  <si>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</si>
  <si>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</si>
  <si>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</si>
  <si>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</si>
  <si>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</si>
  <si>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</si>
  <si>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</si>
  <si>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</si>
  <si>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</si>
  <si>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</si>
  <si>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</si>
  <si>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</si>
  <si>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</si>
  <si>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</si>
  <si>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</si>
  <si>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</si>
  <si>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</si>
  <si>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</si>
  <si>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</si>
  <si>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</si>
  <si>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</si>
  <si>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</si>
  <si>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</si>
  <si>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</si>
  <si>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</si>
  <si>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</si>
  <si>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</si>
  <si>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</si>
  <si>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</si>
  <si>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</si>
  <si>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</si>
  <si>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</si>
  <si>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</si>
  <si>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</si>
  <si>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</si>
  <si>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</si>
  <si>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</si>
  <si>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</si>
  <si>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</si>
  <si>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</si>
  <si>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</si>
  <si>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</si>
  <si>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</si>
  <si>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</si>
  <si>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</si>
  <si>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</si>
  <si>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</si>
  <si>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</si>
  <si>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</si>
  <si>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</si>
  <si>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</si>
  <si>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</si>
  <si>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</si>
  <si>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</si>
  <si>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</si>
  <si>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</si>
  <si>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</si>
  <si>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</si>
  <si>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</si>
  <si>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</si>
  <si>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</si>
  <si>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</si>
  <si>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</si>
  <si>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</si>
  <si>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</si>
  <si>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</si>
  <si>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</si>
  <si>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</si>
  <si>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</si>
  <si>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</si>
  <si>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</si>
  <si>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</si>
  <si>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</si>
  <si>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</si>
  <si>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</si>
  <si>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</si>
  <si>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</si>
  <si>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</si>
  <si>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</si>
  <si>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</si>
  <si>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</si>
  <si>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</si>
  <si>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</si>
  <si>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</si>
  <si>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</si>
  <si>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</si>
  <si>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</si>
  <si>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</si>
  <si>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</si>
  <si>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</si>
  <si>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</si>
  <si>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</si>
  <si>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</si>
  <si>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</si>
  <si>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</si>
  <si>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</si>
  <si>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</si>
  <si>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</si>
  <si>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</si>
  <si>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</si>
  <si>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</si>
  <si>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</si>
  <si>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</si>
  <si>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</si>
  <si>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</si>
  <si>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</si>
  <si>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</si>
  <si>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</si>
  <si>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</si>
  <si>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</si>
  <si>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</si>
  <si>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</si>
  <si>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</si>
  <si>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</si>
  <si>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</si>
  <si>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</si>
  <si>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</si>
  <si>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</si>
  <si>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</si>
  <si>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</si>
  <si>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</si>
  <si>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</si>
  <si>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</si>
  <si>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</si>
  <si>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</si>
  <si>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</si>
  <si>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</si>
  <si>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</si>
  <si>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</si>
  <si>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</si>
  <si>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</si>
  <si>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</si>
  <si>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</si>
  <si>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</si>
  <si>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</si>
  <si>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</si>
  <si>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</si>
  <si>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</si>
  <si>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</si>
  <si>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</si>
  <si>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</si>
  <si>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</si>
  <si>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</si>
  <si>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</si>
  <si>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</si>
  <si>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</si>
  <si>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</si>
  <si>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</si>
  <si>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</si>
  <si>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</si>
  <si>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</si>
  <si>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</si>
  <si>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</si>
  <si>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</si>
  <si>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</si>
  <si>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</si>
  <si>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</si>
  <si>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</si>
  <si>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</si>
  <si>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</si>
  <si>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</si>
  <si>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</si>
  <si>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</si>
  <si>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</si>
  <si>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</si>
  <si>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</si>
  <si>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</si>
  <si>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</si>
  <si>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</si>
  <si>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</si>
  <si>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</si>
  <si>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</si>
  <si>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</si>
  <si>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</si>
  <si>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</si>
  <si>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</si>
  <si>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</si>
  <si>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</si>
  <si>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</si>
  <si>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</si>
  <si>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</si>
  <si>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</si>
  <si>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</si>
  <si>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</si>
  <si>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</si>
  <si>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</si>
  <si>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</si>
  <si>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</si>
  <si>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</si>
  <si>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</si>
  <si>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</si>
  <si>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</si>
  <si>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</si>
  <si>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</si>
  <si>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</si>
  <si>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</si>
  <si>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</si>
  <si>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</si>
  <si>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</si>
  <si>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</si>
  <si>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</si>
  <si>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</si>
  <si>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</si>
  <si>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</si>
  <si>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</si>
  <si>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</si>
  <si>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</si>
  <si>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</si>
  <si>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</si>
  <si>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</si>
  <si>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</si>
  <si>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</si>
  <si>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</si>
  <si>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</si>
  <si>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</si>
  <si>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</si>
  <si>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</si>
  <si>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</si>
  <si>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</si>
  <si>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</si>
  <si>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</si>
  <si>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</si>
  <si>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</si>
  <si>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</si>
  <si>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</si>
  <si>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</si>
  <si>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</si>
  <si>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</si>
  <si>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</si>
  <si>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</si>
  <si>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</si>
  <si>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</si>
  <si>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</si>
  <si>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</si>
  <si>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</si>
  <si>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</si>
  <si>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</si>
  <si>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</si>
  <si>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</si>
  <si>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</si>
  <si>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</si>
  <si>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</si>
  <si>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</si>
  <si>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</si>
  <si>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</si>
  <si>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</si>
  <si>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</si>
  <si>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</si>
  <si>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</si>
  <si>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</si>
  <si>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</si>
  <si>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</si>
  <si>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</si>
  <si>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</si>
  <si>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</si>
  <si>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</si>
  <si>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</si>
  <si>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</si>
  <si>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</si>
  <si>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</si>
  <si>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</si>
  <si>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</si>
  <si>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</si>
  <si>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</si>
  <si>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</si>
  <si>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</si>
  <si>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</si>
  <si>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</si>
  <si>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</si>
  <si>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</si>
  <si>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</si>
  <si>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</si>
  <si>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</si>
  <si>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</si>
  <si>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</si>
  <si>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</si>
  <si>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</si>
  <si>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</si>
  <si>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</si>
  <si>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</si>
  <si>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</si>
  <si>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</si>
  <si>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</si>
  <si>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</si>
  <si>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</si>
  <si>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</si>
  <si>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</si>
  <si>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</si>
  <si>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</si>
  <si>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</si>
  <si>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</si>
  <si>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</si>
  <si>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</si>
  <si>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</si>
  <si>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</si>
  <si>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</si>
  <si>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</si>
  <si>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</si>
  <si>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</si>
  <si>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</si>
  <si>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</si>
  <si>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</si>
  <si>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</si>
  <si>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</si>
  <si>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</si>
  <si>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</si>
  <si>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</si>
  <si>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</si>
  <si>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</si>
  <si>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</si>
  <si>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</si>
  <si>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</si>
  <si>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</si>
  <si>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</si>
  <si>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</si>
  <si>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</si>
  <si>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</si>
  <si>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</si>
  <si>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</si>
  <si>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</si>
  <si>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</si>
  <si>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</si>
  <si>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</si>
  <si>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</si>
  <si>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</si>
  <si>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</si>
  <si>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</si>
  <si>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</si>
  <si>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</si>
  <si>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</si>
  <si>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</si>
  <si>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</si>
  <si>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</si>
  <si>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</si>
  <si>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</si>
  <si>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</si>
  <si>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</si>
  <si>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</si>
  <si>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</si>
  <si>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</si>
  <si>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</si>
  <si>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</si>
  <si>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</si>
  <si>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</si>
  <si>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</si>
  <si>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</si>
  <si>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</si>
  <si>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</si>
  <si>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</si>
  <si>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</si>
  <si>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</si>
  <si>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</si>
  <si>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</si>
  <si>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</si>
  <si>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</si>
  <si>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</si>
  <si>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</si>
  <si>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</si>
  <si>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</si>
  <si>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</si>
  <si>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</si>
  <si>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</si>
  <si>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</si>
  <si>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</si>
  <si>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</si>
  <si>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</si>
  <si>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</si>
  <si>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</si>
  <si>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</si>
  <si>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</si>
  <si>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</si>
  <si>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</si>
  <si>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</si>
  <si>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</si>
  <si>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</si>
  <si>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</si>
  <si>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</si>
  <si>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</si>
  <si>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</si>
  <si>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</si>
  <si>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</si>
  <si>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</si>
  <si>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</si>
  <si>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</si>
  <si>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</si>
  <si>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</si>
  <si>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</si>
  <si>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</si>
  <si>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</si>
  <si>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</si>
  <si>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</si>
  <si>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</si>
  <si>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</si>
  <si>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</si>
  <si>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</si>
  <si>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</si>
  <si>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</si>
  <si>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</si>
  <si>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</si>
  <si>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</si>
  <si>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</si>
  <si>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</si>
  <si>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</si>
  <si>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</si>
  <si>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</si>
  <si>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</si>
  <si>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</si>
  <si>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</si>
  <si>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</si>
  <si>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</si>
  <si>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</si>
  <si>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</si>
  <si>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</si>
  <si>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</si>
  <si>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</si>
  <si>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</si>
  <si>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</si>
  <si>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</si>
  <si>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</si>
  <si>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</si>
  <si>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</si>
  <si>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</si>
  <si>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</si>
  <si>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</si>
  <si>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</si>
  <si>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</si>
  <si>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</si>
  <si>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</si>
  <si>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</si>
  <si>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</si>
  <si>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</si>
  <si>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</si>
  <si>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</si>
  <si>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</si>
  <si>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</si>
  <si>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</si>
  <si>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</si>
  <si>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</si>
  <si>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</si>
  <si>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</si>
  <si>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</si>
  <si>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</si>
  <si>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</si>
  <si>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</si>
  <si>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</si>
  <si>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</si>
  <si>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</si>
  <si>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</si>
  <si>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</si>
  <si>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</si>
  <si>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</si>
  <si>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</si>
  <si>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</si>
  <si>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</si>
  <si>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</si>
  <si>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</si>
  <si>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</si>
  <si>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</si>
  <si>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</si>
  <si>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</si>
  <si>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</si>
  <si>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</si>
  <si>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</si>
  <si>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</si>
  <si>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</si>
  <si>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</si>
  <si>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</si>
  <si>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</si>
  <si>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</si>
  <si>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</si>
  <si>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</si>
  <si>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</si>
  <si>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</si>
  <si>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</si>
  <si>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</si>
  <si>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</si>
  <si>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</si>
  <si>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</si>
  <si>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</si>
  <si>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</si>
  <si>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</si>
  <si>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</si>
  <si>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</si>
  <si>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</si>
  <si>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</si>
  <si>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</si>
  <si>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</si>
  <si>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</si>
  <si>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</si>
  <si>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</si>
  <si>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</si>
  <si>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</si>
  <si>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</si>
  <si>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</si>
  <si>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</si>
  <si>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</si>
  <si>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</si>
  <si>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</si>
  <si>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</si>
  <si>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</si>
  <si>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</si>
  <si>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</si>
  <si>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</si>
  <si>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</si>
  <si>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</si>
  <si>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</si>
  <si>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</si>
  <si>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</si>
  <si>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</si>
  <si>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</si>
  <si>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</si>
  <si>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</si>
  <si>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</si>
  <si>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</si>
  <si>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</si>
  <si>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</si>
  <si>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</si>
  <si>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</si>
  <si>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</si>
  <si>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</si>
  <si>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</si>
  <si>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</si>
  <si>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</si>
  <si>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</si>
  <si>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</si>
  <si>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</si>
  <si>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</si>
  <si>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</si>
  <si>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</si>
  <si>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</si>
  <si>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</si>
  <si>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</si>
  <si>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</si>
  <si>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</si>
  <si>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</si>
  <si>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</si>
  <si>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</si>
  <si>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</si>
  <si>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</si>
  <si>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</si>
  <si>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</si>
  <si>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</si>
  <si>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</si>
  <si>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</si>
  <si>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</si>
  <si>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</si>
  <si>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</si>
  <si>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</si>
  <si>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</si>
  <si>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</si>
  <si>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</si>
  <si>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</si>
  <si>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</si>
  <si>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</si>
  <si>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</si>
  <si>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</si>
  <si>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</si>
  <si>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</si>
  <si>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</si>
  <si>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</si>
  <si>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</si>
  <si>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</si>
  <si>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</si>
  <si>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</si>
  <si>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</si>
  <si>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</si>
  <si>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</si>
  <si>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</si>
  <si>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</si>
  <si>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</si>
  <si>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</si>
  <si>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</si>
  <si>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</si>
  <si>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</si>
  <si>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</si>
  <si>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</si>
  <si>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</si>
  <si>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</si>
  <si>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</si>
  <si>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</si>
  <si>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</si>
  <si>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</si>
  <si>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</si>
  <si>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</si>
  <si>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</si>
  <si>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</si>
  <si>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</si>
  <si>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</si>
  <si>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</si>
  <si>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</si>
  <si>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</si>
  <si>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</si>
  <si>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</si>
  <si>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</si>
  <si>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</si>
  <si>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</si>
  <si>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</si>
  <si>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</si>
  <si>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</si>
  <si>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</si>
  <si>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</si>
  <si>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</si>
  <si>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</si>
  <si>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</si>
  <si>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</si>
  <si>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</si>
  <si>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</si>
  <si>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</si>
  <si>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</si>
  <si>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</si>
  <si>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</si>
  <si>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</si>
  <si>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</si>
  <si>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</si>
  <si>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</si>
  <si>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</si>
  <si>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</si>
  <si>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</si>
  <si>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</si>
  <si>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</si>
  <si>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</si>
  <si>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</si>
  <si>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</si>
  <si>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</si>
  <si>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</si>
  <si>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</si>
  <si>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</si>
  <si>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</si>
  <si>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</si>
  <si>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</si>
  <si>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</si>
  <si>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</si>
  <si>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</si>
  <si>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</si>
  <si>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</si>
  <si>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</si>
  <si>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</si>
  <si>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</si>
  <si>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</si>
  <si>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</si>
  <si>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</si>
  <si>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</si>
  <si>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</si>
  <si>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</si>
  <si>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</si>
  <si>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</si>
  <si>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</si>
  <si>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</si>
  <si>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</si>
  <si>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</si>
  <si>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</si>
  <si>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</si>
  <si>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</si>
  <si>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</si>
  <si>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</si>
  <si>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</si>
  <si>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</si>
  <si>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</si>
  <si>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</si>
  <si>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</si>
  <si>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</si>
  <si>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</si>
  <si>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</si>
  <si>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</si>
  <si>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</si>
  <si>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</si>
  <si>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</si>
  <si>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</si>
  <si>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</si>
  <si>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</si>
  <si>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</si>
  <si>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</si>
  <si>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</si>
  <si>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</si>
  <si>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</si>
  <si>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</si>
  <si>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</si>
  <si>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</si>
  <si>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</si>
  <si>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</si>
  <si>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</si>
  <si>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</si>
  <si>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</si>
  <si>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</si>
  <si>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</si>
  <si>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</si>
  <si>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</si>
  <si>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</si>
  <si>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</si>
  <si>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</si>
  <si>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</si>
  <si>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</si>
  <si>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</si>
  <si>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</si>
  <si>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</si>
  <si>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</si>
  <si>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</si>
  <si>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</si>
  <si>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</si>
  <si>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</si>
  <si>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</si>
  <si>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</si>
  <si>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</si>
  <si>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</si>
  <si>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</si>
  <si>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</si>
  <si>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</si>
  <si>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</si>
  <si>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</si>
  <si>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</si>
  <si>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</si>
  <si>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</si>
  <si>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</si>
  <si>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</si>
  <si>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</si>
  <si>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</si>
  <si>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</si>
  <si>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</si>
  <si>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</si>
  <si>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</si>
  <si>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</si>
  <si>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</si>
  <si>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</si>
  <si>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</si>
  <si>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</si>
  <si>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</si>
  <si>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</si>
  <si>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</si>
  <si>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</si>
  <si>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</si>
  <si>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</si>
  <si>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</si>
  <si>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</si>
  <si>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</si>
  <si>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</si>
  <si>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</si>
  <si>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</si>
  <si>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</si>
  <si>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</si>
  <si>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</si>
  <si>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</si>
  <si>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</si>
  <si>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</si>
  <si>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</si>
  <si>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</si>
  <si>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</si>
  <si>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</si>
  <si>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</si>
  <si>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</si>
  <si>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</si>
  <si>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</si>
  <si>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</si>
  <si>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</si>
  <si>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</si>
  <si>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</si>
  <si>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</si>
  <si>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</si>
  <si>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</si>
  <si>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</si>
  <si>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</si>
  <si>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</si>
  <si>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</si>
  <si>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</si>
  <si>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</si>
  <si>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</si>
  <si>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</si>
  <si>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</si>
  <si>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</si>
  <si>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</si>
  <si>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</si>
  <si>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</si>
  <si>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</si>
  <si>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</si>
  <si>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</si>
  <si>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</si>
  <si>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</si>
  <si>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</si>
  <si>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</si>
  <si>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</si>
  <si>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</si>
  <si>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</si>
  <si>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</si>
  <si>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</si>
  <si>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</si>
  <si>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</si>
  <si>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</si>
  <si>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</si>
  <si>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</si>
  <si>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</si>
  <si>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</si>
  <si>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</si>
  <si>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</si>
  <si>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</si>
  <si>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</si>
  <si>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</si>
  <si>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</si>
  <si>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</si>
  <si>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</si>
  <si>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</si>
  <si>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</si>
  <si>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</si>
  <si>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</si>
  <si>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</si>
  <si>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</si>
  <si>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</si>
  <si>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</si>
  <si>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</si>
  <si>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</si>
  <si>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</si>
  <si>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</si>
  <si>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</si>
  <si>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</si>
  <si>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</si>
  <si>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</si>
  <si>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</si>
  <si>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</si>
  <si>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</si>
  <si>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</si>
  <si>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</si>
  <si>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</si>
  <si>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</si>
  <si>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</si>
  <si>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</si>
  <si>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</si>
  <si>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</si>
  <si>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</si>
  <si>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</si>
  <si>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</si>
  <si>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</si>
  <si>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</si>
  <si>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</si>
  <si>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</si>
  <si>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</si>
  <si>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</si>
  <si>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</si>
  <si>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</si>
  <si>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</si>
  <si>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</si>
  <si>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</si>
  <si>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</si>
  <si>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</si>
  <si>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</si>
  <si>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</si>
  <si>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</si>
  <si>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</si>
  <si>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</si>
  <si>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</si>
  <si>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</si>
  <si>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</si>
  <si>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</si>
  <si>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</si>
  <si>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</si>
  <si>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</si>
  <si>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</si>
  <si>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</si>
  <si>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</si>
  <si>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</si>
  <si>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</si>
  <si>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</si>
  <si>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</si>
  <si>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</si>
  <si>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</si>
  <si>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</si>
  <si>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</si>
  <si>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</si>
  <si>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</si>
  <si>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</si>
  <si>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</si>
  <si>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</si>
  <si>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</si>
  <si>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</si>
  <si>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</si>
  <si>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</si>
  <si>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</si>
  <si>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</si>
  <si>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</si>
  <si>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</si>
  <si>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</si>
  <si>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</si>
  <si>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</si>
  <si>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</si>
  <si>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</si>
  <si>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</si>
  <si>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</si>
  <si>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</si>
  <si>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</si>
  <si>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</si>
  <si>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</si>
  <si>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</si>
  <si>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</si>
  <si>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</si>
  <si>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</si>
  <si>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</si>
  <si>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</si>
  <si>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</si>
  <si>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</si>
  <si>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</si>
  <si>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</si>
  <si>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</si>
  <si>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</si>
  <si>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</si>
  <si>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</si>
  <si>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</si>
  <si>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</si>
  <si>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</si>
  <si>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</si>
  <si>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</si>
  <si>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</si>
  <si>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</si>
  <si>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</si>
  <si>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</si>
  <si>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</si>
  <si>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</si>
  <si>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</si>
  <si>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</si>
  <si>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</si>
  <si>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</si>
  <si>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</si>
  <si>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</si>
  <si>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</si>
  <si>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</si>
  <si>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</si>
  <si>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</si>
  <si>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</si>
  <si>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</si>
  <si>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</si>
  <si>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</si>
  <si>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</si>
  <si>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</si>
  <si>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</si>
  <si>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</si>
  <si>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</si>
  <si>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</si>
  <si>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</si>
  <si>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</si>
  <si>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</si>
  <si>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</si>
  <si>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</si>
  <si>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</si>
  <si>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</si>
  <si>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</si>
  <si>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</si>
  <si>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</si>
  <si>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</si>
  <si>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</si>
  <si>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</si>
  <si>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</si>
  <si>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</si>
  <si>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</si>
  <si>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</si>
  <si>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</si>
  <si>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</si>
  <si>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</si>
  <si>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</si>
  <si>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</si>
  <si>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</si>
  <si>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</si>
  <si>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</si>
  <si>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</si>
  <si>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</si>
  <si>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</si>
  <si>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</si>
  <si>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</si>
  <si>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</si>
  <si>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</si>
  <si>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</si>
  <si>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</si>
  <si>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</si>
  <si>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</si>
  <si>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</si>
  <si>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</si>
  <si>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</si>
  <si>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</si>
  <si>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</si>
  <si>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</si>
  <si>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</si>
  <si>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</si>
  <si>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</si>
  <si>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</si>
  <si>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</si>
  <si>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</si>
  <si>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</si>
  <si>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</si>
  <si>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</si>
  <si>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</si>
  <si>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</si>
  <si>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</si>
  <si>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</si>
  <si>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</si>
  <si>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</si>
  <si>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</si>
  <si>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</si>
  <si>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</si>
  <si>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</si>
  <si>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</si>
  <si>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</si>
  <si>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</si>
  <si>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</si>
  <si>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</si>
  <si>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</si>
  <si>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</si>
  <si>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</si>
  <si>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</si>
  <si>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</si>
  <si>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</si>
  <si>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</si>
  <si>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</si>
  <si>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</si>
  <si>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</si>
  <si>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</si>
  <si>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</si>
  <si>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</si>
  <si>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</si>
  <si>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</si>
  <si>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</si>
  <si>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</si>
  <si>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</si>
  <si>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</si>
  <si>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</si>
  <si>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</si>
  <si>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</si>
  <si>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</si>
  <si>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</si>
  <si>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</si>
  <si>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</si>
  <si>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</si>
  <si>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</si>
  <si>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</si>
  <si>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</si>
  <si>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</si>
  <si>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</si>
  <si>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</si>
  <si>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</si>
  <si>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</si>
  <si>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</si>
  <si>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</si>
  <si>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</si>
  <si>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</si>
  <si>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</si>
  <si>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</si>
  <si>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</si>
  <si>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</si>
  <si>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</si>
  <si>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</si>
  <si>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</si>
  <si>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</si>
  <si>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</si>
  <si>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</si>
  <si>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</si>
  <si>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</si>
  <si>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</si>
  <si>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</si>
  <si>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</si>
  <si>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</si>
  <si>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</si>
  <si>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</si>
  <si>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</si>
  <si>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</si>
  <si>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</si>
  <si>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</si>
  <si>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</si>
  <si>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</si>
  <si>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</si>
  <si>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</si>
  <si>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</si>
  <si>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</si>
  <si>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</si>
  <si>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</si>
  <si>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</si>
  <si>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</si>
  <si>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</si>
  <si>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</si>
  <si>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</si>
  <si>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</si>
  <si>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</si>
  <si>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</si>
  <si>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</si>
  <si>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</si>
  <si>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</si>
  <si>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</si>
  <si>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</si>
  <si>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</si>
  <si>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</si>
  <si>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</si>
  <si>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</si>
  <si>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</si>
  <si>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</si>
  <si>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</si>
  <si>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</si>
  <si>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</si>
  <si>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</si>
  <si>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</si>
  <si>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</si>
  <si>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</si>
  <si>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</si>
  <si>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</si>
  <si>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</si>
  <si>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</si>
  <si>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</si>
  <si>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</si>
  <si>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</si>
  <si>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</si>
  <si>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</si>
  <si>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</si>
  <si>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</si>
  <si>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</si>
  <si>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</si>
  <si>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</si>
  <si>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</si>
  <si>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</si>
  <si>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</si>
  <si>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</si>
  <si>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</si>
  <si>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</si>
  <si>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</si>
  <si>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</si>
  <si>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</si>
  <si>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</si>
  <si>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</si>
  <si>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</si>
  <si>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</si>
  <si>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</si>
  <si>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</si>
  <si>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</si>
  <si>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</si>
  <si>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</si>
  <si>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</si>
  <si>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</si>
  <si>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</si>
  <si>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</si>
  <si>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</si>
  <si>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</si>
  <si>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</si>
  <si>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</si>
  <si>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</si>
  <si>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</si>
  <si>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</si>
  <si>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</si>
  <si>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</si>
  <si>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</si>
  <si>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</si>
  <si>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</si>
  <si>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</si>
  <si>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</si>
  <si>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</si>
  <si>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</si>
  <si>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</si>
  <si>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</si>
  <si>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</si>
  <si>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</si>
  <si>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</si>
  <si>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</si>
  <si>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</si>
  <si>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</si>
  <si>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</si>
  <si>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</si>
  <si>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</si>
  <si>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</si>
  <si>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</si>
  <si>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</si>
  <si>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</si>
  <si>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</si>
  <si>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</si>
  <si>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</si>
  <si>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</si>
  <si>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</si>
  <si>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</si>
  <si>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</si>
  <si>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</si>
  <si>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</si>
  <si>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</si>
  <si>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</si>
  <si>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</si>
  <si>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</si>
  <si>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</si>
  <si>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</si>
  <si>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</si>
  <si>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</si>
  <si>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</si>
  <si>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</si>
  <si>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</si>
  <si>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</si>
  <si>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</si>
  <si>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</si>
  <si>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</si>
  <si>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</si>
  <si>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</si>
  <si>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</si>
  <si>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</si>
  <si>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</si>
  <si>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</si>
  <si>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</si>
  <si>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</si>
  <si>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</si>
  <si>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</si>
  <si>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</si>
  <si>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</si>
  <si>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</si>
  <si>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</si>
  <si>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</si>
  <si>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</si>
  <si>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</si>
  <si>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</si>
  <si>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</si>
  <si>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</si>
  <si>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</si>
  <si>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</si>
  <si>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</si>
  <si>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</si>
  <si>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</si>
  <si>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</si>
  <si>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</si>
  <si>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</si>
  <si>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</si>
  <si>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</si>
  <si>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</si>
  <si>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</si>
  <si>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</si>
  <si>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</si>
  <si>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</si>
  <si>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</si>
  <si>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</si>
  <si>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</si>
  <si>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</si>
  <si>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</si>
  <si>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</si>
  <si>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</si>
  <si>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</si>
  <si>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</si>
  <si>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</si>
  <si>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</si>
  <si>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</si>
  <si>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</si>
  <si>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</si>
  <si>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</si>
  <si>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</si>
  <si>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</si>
  <si>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</si>
  <si>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</si>
  <si>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</si>
  <si>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</si>
  <si>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</si>
  <si>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</si>
  <si>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</si>
  <si>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</si>
  <si>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</si>
  <si>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</si>
  <si>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</si>
  <si>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</si>
  <si>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</si>
  <si>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</si>
  <si>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</si>
  <si>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</si>
  <si>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</si>
  <si>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</si>
  <si>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</si>
  <si>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</si>
  <si>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</si>
  <si>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</si>
  <si>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</si>
  <si>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</si>
  <si>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</si>
  <si>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</si>
  <si>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</si>
  <si>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</si>
  <si>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</si>
  <si>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</si>
  <si>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</si>
  <si>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</si>
  <si>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</si>
  <si>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</si>
  <si>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</si>
  <si>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</si>
  <si>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</si>
  <si>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</si>
  <si>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</si>
  <si>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</si>
  <si>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</si>
  <si>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</si>
  <si>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</si>
  <si>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</si>
  <si>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</si>
  <si>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</si>
  <si>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</si>
  <si>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</si>
  <si>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</si>
  <si>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</si>
  <si>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</si>
  <si>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</si>
  <si>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</si>
  <si>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</si>
  <si>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</si>
  <si>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</si>
  <si>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</si>
  <si>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</si>
  <si>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</si>
  <si>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</si>
  <si>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</si>
  <si>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</si>
  <si>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</si>
  <si>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</si>
  <si>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</si>
  <si>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</si>
  <si>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</si>
  <si>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</si>
  <si>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</si>
  <si>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</si>
  <si>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</si>
  <si>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</si>
  <si>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</si>
  <si>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</si>
  <si>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</si>
  <si>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</si>
  <si>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</si>
  <si>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</si>
  <si>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</si>
  <si>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</si>
  <si>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</si>
  <si>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</si>
  <si>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</si>
  <si>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</si>
  <si>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</si>
  <si>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</si>
  <si>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</si>
  <si>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</si>
  <si>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</si>
  <si>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</si>
  <si>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</si>
  <si>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</si>
  <si>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</si>
  <si>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</si>
  <si>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</si>
  <si>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</si>
  <si>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</si>
  <si>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</si>
  <si>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</si>
  <si>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</si>
  <si>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</si>
  <si>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</si>
  <si>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</si>
  <si>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</si>
  <si>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</si>
  <si>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</si>
  <si>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</si>
  <si>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</si>
  <si>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</si>
  <si>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</si>
  <si>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</si>
  <si>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</si>
  <si>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</si>
  <si>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</si>
  <si>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</si>
  <si>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</si>
  <si>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</si>
  <si>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</si>
  <si>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</si>
  <si>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</si>
  <si>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</si>
  <si>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</si>
  <si>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</si>
  <si>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</si>
  <si>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</si>
  <si>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</si>
  <si>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</si>
  <si>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</si>
  <si>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</si>
  <si>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</si>
  <si>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</si>
  <si>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</si>
  <si>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</si>
  <si>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</si>
  <si>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</si>
  <si>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</si>
  <si>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</si>
  <si>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</si>
  <si>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</si>
  <si>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</si>
  <si>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</si>
  <si>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</si>
  <si>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</si>
  <si>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</si>
  <si>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</si>
  <si>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</si>
  <si>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</si>
  <si>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</si>
  <si>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</si>
  <si>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</si>
  <si>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</si>
  <si>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</si>
  <si>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</si>
  <si>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</si>
  <si>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</si>
  <si>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</si>
  <si>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</si>
  <si>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</si>
  <si>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</si>
  <si>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</si>
  <si>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</si>
  <si>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</si>
  <si>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</si>
  <si>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</si>
  <si>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</si>
  <si>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</si>
  <si>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</si>
  <si>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</si>
  <si>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</si>
  <si>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</si>
  <si>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</si>
  <si>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</si>
  <si>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</si>
  <si>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</si>
  <si>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</si>
  <si>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</si>
  <si>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</si>
  <si>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</si>
  <si>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</si>
  <si>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</si>
  <si>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</si>
  <si>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</si>
  <si>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</si>
  <si>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</si>
  <si>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</si>
  <si>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</si>
  <si>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</si>
  <si>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</si>
  <si>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</si>
  <si>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</si>
  <si>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</si>
  <si>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</si>
  <si>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</si>
  <si>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</si>
  <si>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</si>
  <si>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</si>
  <si>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</si>
  <si>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</si>
  <si>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</si>
  <si>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</si>
  <si>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</si>
  <si>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</si>
  <si>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</si>
  <si>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</si>
  <si>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</si>
  <si>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</si>
  <si>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</si>
  <si>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</si>
  <si>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</si>
  <si>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</si>
  <si>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</si>
  <si>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</si>
  <si>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</si>
  <si>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</si>
  <si>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</si>
  <si>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</si>
  <si>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</si>
  <si>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</si>
  <si>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</si>
  <si>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</si>
  <si>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</si>
  <si>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</si>
  <si>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</si>
  <si>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</si>
  <si>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</si>
  <si>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</si>
  <si>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</si>
  <si>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</si>
  <si>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</si>
  <si>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</si>
  <si>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</si>
  <si>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</si>
  <si>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</si>
  <si>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</si>
  <si>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</si>
  <si>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</si>
  <si>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</si>
  <si>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</si>
  <si>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</si>
  <si>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</si>
  <si>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</si>
  <si>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</si>
  <si>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</si>
  <si>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</si>
  <si>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</si>
  <si>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</si>
  <si>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</si>
  <si>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</si>
  <si>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</si>
  <si>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</si>
  <si>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</si>
  <si>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</si>
  <si>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</si>
  <si>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</si>
  <si>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</si>
  <si>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</si>
  <si>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</si>
  <si>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</si>
  <si>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</si>
  <si>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</si>
  <si>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</si>
  <si>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</si>
  <si>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</si>
  <si>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</si>
  <si>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</si>
  <si>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</si>
  <si>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</si>
  <si>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</si>
  <si>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</si>
  <si>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</si>
  <si>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</si>
  <si>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</si>
  <si>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</si>
  <si>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</si>
  <si>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</si>
  <si>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</si>
  <si>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</si>
  <si>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</si>
  <si>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</si>
  <si>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</si>
  <si>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</si>
  <si>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</si>
  <si>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</si>
  <si>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</si>
  <si>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</si>
  <si>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</si>
  <si>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</si>
  <si>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</si>
  <si>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</si>
  <si>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</si>
  <si>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</si>
  <si>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</si>
  <si>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</si>
  <si>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</si>
  <si>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</si>
  <si>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</si>
  <si>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</si>
  <si>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</si>
  <si>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</si>
  <si>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</si>
  <si>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</si>
  <si>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</si>
  <si>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</si>
  <si>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</si>
  <si>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</si>
  <si>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</si>
  <si>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</si>
  <si>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</si>
  <si>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</si>
  <si>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</si>
  <si>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</si>
  <si>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</si>
  <si>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</si>
  <si>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</si>
  <si>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</si>
  <si>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</si>
  <si>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</si>
  <si>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</si>
  <si>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</si>
  <si>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</si>
  <si>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</si>
  <si>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</si>
  <si>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</si>
  <si>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</si>
  <si>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</si>
  <si>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</si>
  <si>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</si>
  <si>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</si>
  <si>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</si>
  <si>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</si>
  <si>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</si>
  <si>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</si>
  <si>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</si>
  <si>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</si>
  <si>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</si>
  <si>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</si>
  <si>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</si>
  <si>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</si>
  <si>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</si>
  <si>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</si>
  <si>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</si>
  <si>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</si>
  <si>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</si>
  <si>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</si>
  <si>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</si>
  <si>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</si>
  <si>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</si>
  <si>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</si>
  <si>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</si>
  <si>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</si>
  <si>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</si>
  <si>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</si>
  <si>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</si>
  <si>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</si>
  <si>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</si>
  <si>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</si>
  <si>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</si>
  <si>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</si>
  <si>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</si>
  <si>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</si>
  <si>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</si>
  <si>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</si>
  <si>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</si>
  <si>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</si>
  <si>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</si>
  <si>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</si>
  <si>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</si>
  <si>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</si>
  <si>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</si>
  <si>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</si>
  <si>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</si>
  <si>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</si>
  <si>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</si>
  <si>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</si>
  <si>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</si>
  <si>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</si>
  <si>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</si>
  <si>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</si>
  <si>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</si>
  <si>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</si>
  <si>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</si>
  <si>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</si>
  <si>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</si>
  <si>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</si>
  <si>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</si>
  <si>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</si>
  <si>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</si>
  <si>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</si>
  <si>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</si>
  <si>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</si>
  <si>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</si>
  <si>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</si>
  <si>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</si>
  <si>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</si>
  <si>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</si>
  <si>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</si>
  <si>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</si>
  <si>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</si>
  <si>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</si>
  <si>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</si>
  <si>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</si>
  <si>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</si>
  <si>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</si>
  <si>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</si>
  <si>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</si>
  <si>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</si>
  <si>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</si>
  <si>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</si>
  <si>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</si>
  <si>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</si>
  <si>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</si>
  <si>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</si>
  <si>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</si>
  <si>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</si>
  <si>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</si>
  <si>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</si>
  <si>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</si>
  <si>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</si>
  <si>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</si>
  <si>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</si>
  <si>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</si>
  <si>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</si>
  <si>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</si>
  <si>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</si>
  <si>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</si>
  <si>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</si>
  <si>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</si>
  <si>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</si>
  <si>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</si>
  <si>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</si>
  <si>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</si>
  <si>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</si>
  <si>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</si>
  <si>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</si>
  <si>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</si>
  <si>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</si>
  <si>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</si>
  <si>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</si>
  <si>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</si>
  <si>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</si>
  <si>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</si>
  <si>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</si>
  <si>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</si>
  <si>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</si>
  <si>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</si>
  <si>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</si>
  <si>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</si>
  <si>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</si>
  <si>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</si>
  <si>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</si>
  <si>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</si>
  <si>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</si>
  <si>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</si>
  <si>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</si>
  <si>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</si>
  <si>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</si>
  <si>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</si>
  <si>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</si>
  <si>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</si>
  <si>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</si>
  <si>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</si>
  <si>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</si>
  <si>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</si>
  <si>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</si>
  <si>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</si>
  <si>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</si>
  <si>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</si>
  <si>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</si>
  <si>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</si>
  <si>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</si>
  <si>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</si>
  <si>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</si>
  <si>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</si>
  <si>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</si>
  <si>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</si>
  <si>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</si>
  <si>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</si>
  <si>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</si>
  <si>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</si>
  <si>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</si>
  <si>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</si>
  <si>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</si>
  <si>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</si>
  <si>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</si>
  <si>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</si>
  <si>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</si>
  <si>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</si>
  <si>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</si>
  <si>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</si>
  <si>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</si>
  <si>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</si>
  <si>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</si>
  <si>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</si>
  <si>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</si>
  <si>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</si>
  <si>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</si>
  <si>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</si>
  <si>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</si>
  <si>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</si>
  <si>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</si>
  <si>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</si>
  <si>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</si>
  <si>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</si>
  <si>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</si>
  <si>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</si>
  <si>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</si>
  <si>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</si>
  <si>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</si>
  <si>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</si>
  <si>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</si>
  <si>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</si>
  <si>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</si>
  <si>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</si>
  <si>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</si>
  <si>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</si>
  <si>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</si>
  <si>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</si>
  <si>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</si>
  <si>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</si>
  <si>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</si>
  <si>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</si>
  <si>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</si>
  <si>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</si>
  <si>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</si>
  <si>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</si>
  <si>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</si>
  <si>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</si>
  <si>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</si>
  <si>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</si>
  <si>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</si>
  <si>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</si>
  <si>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</si>
  <si>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</si>
  <si>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</si>
  <si>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</si>
  <si>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</si>
  <si>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</si>
  <si>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</si>
  <si>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</si>
  <si>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</si>
  <si>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</si>
  <si>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</si>
  <si>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</si>
  <si>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</si>
  <si>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</si>
  <si>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</si>
  <si>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</si>
  <si>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</si>
  <si>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</si>
  <si>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</si>
  <si>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</si>
  <si>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</si>
  <si>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</si>
  <si>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</si>
  <si>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</si>
  <si>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</si>
  <si>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</si>
  <si>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</si>
  <si>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</si>
  <si>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</si>
  <si>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</si>
  <si>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</si>
  <si>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</si>
  <si>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</si>
  <si>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</si>
  <si>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</si>
  <si>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</si>
  <si>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</si>
  <si>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</si>
  <si>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</si>
  <si>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</si>
  <si>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</si>
  <si>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</si>
  <si>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</si>
  <si>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</si>
  <si>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</si>
  <si>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</si>
  <si>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</si>
  <si>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</si>
  <si>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</si>
  <si>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</si>
  <si>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</si>
  <si>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</si>
  <si>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</si>
  <si>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</si>
  <si>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</si>
  <si>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</si>
  <si>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</si>
  <si>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</si>
  <si>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</si>
  <si>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</si>
  <si>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</si>
  <si>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</si>
  <si>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</si>
  <si>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</si>
  <si>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</si>
  <si>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</si>
  <si>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</si>
  <si>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</si>
  <si>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</si>
  <si>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</si>
  <si>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</si>
  <si>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</si>
  <si>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</si>
  <si>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</si>
  <si>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</si>
  <si>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</si>
  <si>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</si>
  <si>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</si>
  <si>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</si>
  <si>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</si>
  <si>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</si>
  <si>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</si>
  <si>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</si>
  <si>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</si>
  <si>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</si>
  <si>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</si>
  <si>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</si>
  <si>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</si>
  <si>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</si>
  <si>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</si>
  <si>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</si>
  <si>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</si>
  <si>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</si>
  <si>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</si>
  <si>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</si>
  <si>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</si>
  <si>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</si>
  <si>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</si>
  <si>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</si>
  <si>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</si>
  <si>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</si>
  <si>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</si>
  <si>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</si>
  <si>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</si>
  <si>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</si>
  <si>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</si>
  <si>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</si>
  <si>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</si>
  <si>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</si>
  <si>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</si>
  <si>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</si>
  <si>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</si>
  <si>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</si>
  <si>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</si>
  <si>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</si>
  <si>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</si>
  <si>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</si>
  <si>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</si>
  <si>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</si>
  <si>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</si>
  <si>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</si>
  <si>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</si>
  <si>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</si>
  <si>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</si>
  <si>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</si>
  <si>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</si>
  <si>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</si>
  <si>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</si>
  <si>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</si>
  <si>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</si>
  <si>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</si>
  <si>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</si>
  <si>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</si>
  <si>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</si>
  <si>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</si>
  <si>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</si>
  <si>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</si>
  <si>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</si>
  <si>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</si>
  <si>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</si>
  <si>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</si>
  <si>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</si>
  <si>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</si>
  <si>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</si>
  <si>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</si>
  <si>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</si>
  <si>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</si>
  <si>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</si>
  <si>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</si>
  <si>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</si>
  <si>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</si>
  <si>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</si>
  <si>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</si>
  <si>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</si>
  <si>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</si>
  <si>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</si>
  <si>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</si>
  <si>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</si>
  <si>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</si>
  <si>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</si>
  <si>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</si>
  <si>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</si>
  <si>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</si>
  <si>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</si>
  <si>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</si>
  <si>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</si>
  <si>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</si>
  <si>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</si>
  <si>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</si>
  <si>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</si>
  <si>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</si>
  <si>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</si>
  <si>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</si>
  <si>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</si>
  <si>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</si>
  <si>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</si>
  <si>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</si>
  <si>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</si>
  <si>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</si>
  <si>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</si>
  <si>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</si>
  <si>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</si>
  <si>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</si>
  <si>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</si>
  <si>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</si>
  <si>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</si>
  <si>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</si>
  <si>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</si>
  <si>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</si>
  <si>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</si>
  <si>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</si>
  <si>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</si>
  <si>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</si>
  <si>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</si>
  <si>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</si>
  <si>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</si>
  <si>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</si>
  <si>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</si>
  <si>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</si>
  <si>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</si>
  <si>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</si>
  <si>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</si>
  <si>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</si>
  <si>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</si>
  <si>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</si>
  <si>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</si>
  <si>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</si>
  <si>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</si>
  <si>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</si>
  <si>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</si>
  <si>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</si>
  <si>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</si>
  <si>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</si>
  <si>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</si>
  <si>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</si>
  <si>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</si>
  <si>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</si>
  <si>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</si>
  <si>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</si>
  <si>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</si>
  <si>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</si>
  <si>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</si>
  <si>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</si>
  <si>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</si>
  <si>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</si>
  <si>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</si>
  <si>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</si>
  <si>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</si>
  <si>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</si>
  <si>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</si>
  <si>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</si>
  <si>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</si>
  <si>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</si>
  <si>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</si>
  <si>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</si>
  <si>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</si>
  <si>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</si>
  <si>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</si>
  <si>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</si>
  <si>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</si>
  <si>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</si>
  <si>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</si>
  <si>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</si>
  <si>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</si>
  <si>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</si>
  <si>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</si>
  <si>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</si>
  <si>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</si>
  <si>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</si>
  <si>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</si>
  <si>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</si>
  <si>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</si>
  <si>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</si>
  <si>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</si>
  <si>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</si>
  <si>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</si>
  <si>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</si>
  <si>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</si>
  <si>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</si>
  <si>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</si>
  <si>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</si>
  <si>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</si>
  <si>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</si>
  <si>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</si>
  <si>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</si>
  <si>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</si>
  <si>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</si>
  <si>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</si>
  <si>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</si>
  <si>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</si>
  <si>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</si>
  <si>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</si>
  <si>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</si>
  <si>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</si>
  <si>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</si>
  <si>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</si>
  <si>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</si>
  <si>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</si>
  <si>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</si>
  <si>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</si>
  <si>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</si>
  <si>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</si>
  <si>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</si>
  <si>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</si>
  <si>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</si>
  <si>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</si>
  <si>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</si>
  <si>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</si>
  <si>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</si>
  <si>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</si>
  <si>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</si>
  <si>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</si>
  <si>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</si>
  <si>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</si>
  <si>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</si>
  <si>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</si>
  <si>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</si>
  <si>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</si>
  <si>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</si>
  <si>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</si>
  <si>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</si>
  <si>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</si>
  <si>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</si>
  <si>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</si>
  <si>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</si>
  <si>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</si>
  <si>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</si>
  <si>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</si>
  <si>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</si>
  <si>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</si>
  <si>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</si>
  <si>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</si>
  <si>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</si>
  <si>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</si>
  <si>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</si>
  <si>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</si>
  <si>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</si>
  <si>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</si>
  <si>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</si>
  <si>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</si>
  <si>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</si>
  <si>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</si>
  <si>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</si>
  <si>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</si>
  <si>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</si>
  <si>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</si>
  <si>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</si>
  <si>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</si>
  <si>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</si>
  <si>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</si>
  <si>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</si>
  <si>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</si>
  <si>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</si>
  <si>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</si>
  <si>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</si>
  <si>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</si>
  <si>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</si>
  <si>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</si>
  <si>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</si>
  <si>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</si>
  <si>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</si>
  <si>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</si>
  <si>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</si>
  <si>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</si>
  <si>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</si>
  <si>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</si>
  <si>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</si>
  <si>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</si>
  <si>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</si>
  <si>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</si>
  <si>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</si>
  <si>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</si>
  <si>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</si>
  <si>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</si>
  <si>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</si>
  <si>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</si>
  <si>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</si>
  <si>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</si>
  <si>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</si>
  <si>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</si>
  <si>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</si>
  <si>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</si>
  <si>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</si>
  <si>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</si>
  <si>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</si>
  <si>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</si>
  <si>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</si>
  <si>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</si>
  <si>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</si>
  <si>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</si>
  <si>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</si>
  <si>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</si>
  <si>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</si>
  <si>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</si>
  <si>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</si>
  <si>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</si>
  <si>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</si>
  <si>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</si>
  <si>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</si>
  <si>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</si>
  <si>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</si>
  <si>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</si>
  <si>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</si>
  <si>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</si>
  <si>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</si>
  <si>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</si>
  <si>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</si>
  <si>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</si>
  <si>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</si>
  <si>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</si>
  <si>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</si>
  <si>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</si>
  <si>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</si>
  <si>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</si>
  <si>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</si>
  <si>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</si>
  <si>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</si>
  <si>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</si>
  <si>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</si>
  <si>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</si>
  <si>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</si>
  <si>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</si>
  <si>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</si>
  <si>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</si>
  <si>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</si>
  <si>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</si>
  <si>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</si>
  <si>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</si>
  <si>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</si>
  <si>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</si>
  <si>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</si>
  <si>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</si>
  <si>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</si>
  <si>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</si>
  <si>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</si>
  <si>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</si>
  <si>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</si>
  <si>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</si>
  <si>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</si>
  <si>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</si>
  <si>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</si>
  <si>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</si>
  <si>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</si>
  <si>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</si>
  <si>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</si>
  <si>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</si>
  <si>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</si>
  <si>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</si>
  <si>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</si>
  <si>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</si>
  <si>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</si>
  <si>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</si>
  <si>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</si>
  <si>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</si>
  <si>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</si>
  <si>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</si>
  <si>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</si>
  <si>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</si>
  <si>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</si>
  <si>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</si>
  <si>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</si>
  <si>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</si>
  <si>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</si>
  <si>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</si>
  <si>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</si>
  <si>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</si>
  <si>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</si>
  <si>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</si>
  <si>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</si>
  <si>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</si>
  <si>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</si>
  <si>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</si>
  <si>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</si>
  <si>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</si>
  <si>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</si>
  <si>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</si>
  <si>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</si>
  <si>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</si>
  <si>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</si>
  <si>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</si>
  <si>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</si>
  <si>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</si>
  <si>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</si>
  <si>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</si>
  <si>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</si>
  <si>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</si>
  <si>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</si>
  <si>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</si>
  <si>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</si>
  <si>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</si>
  <si>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</si>
  <si>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</si>
  <si>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</si>
  <si>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</si>
  <si>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</si>
  <si>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</si>
  <si>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</si>
  <si>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</si>
  <si>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</si>
  <si>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</si>
  <si>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</si>
  <si>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</si>
  <si>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</si>
  <si>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</si>
  <si>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</si>
  <si>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</si>
  <si>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</si>
  <si>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</si>
  <si>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</si>
  <si>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</si>
  <si>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</si>
  <si>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</si>
  <si>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</si>
  <si>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</si>
  <si>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</si>
  <si>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</si>
  <si>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</si>
  <si>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</si>
  <si>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</si>
  <si>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</si>
  <si>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</si>
  <si>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</si>
  <si>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</si>
  <si>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</si>
  <si>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</si>
  <si>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</si>
  <si>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</si>
  <si>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</si>
  <si>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</si>
  <si>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</si>
  <si>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</si>
  <si>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</si>
  <si>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</si>
  <si>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</si>
  <si>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</si>
  <si>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</si>
  <si>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</si>
  <si>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</si>
  <si>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</si>
  <si>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</si>
  <si>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</si>
  <si>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</si>
  <si>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</si>
  <si>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</si>
  <si>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</si>
  <si>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</si>
  <si>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</si>
  <si>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</si>
  <si>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</si>
  <si>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</si>
  <si>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</si>
  <si>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</si>
  <si>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</si>
  <si>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</si>
  <si>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</si>
  <si>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</si>
  <si>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</si>
  <si>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</si>
  <si>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</si>
  <si>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</si>
  <si>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</si>
  <si>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</si>
  <si>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</si>
  <si>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</si>
  <si>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</si>
  <si>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</si>
  <si>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</si>
  <si>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</si>
  <si>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</si>
  <si>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</si>
  <si>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</si>
  <si>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</si>
  <si>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</si>
  <si>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</si>
  <si>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</si>
  <si>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</si>
  <si>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</si>
  <si>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</si>
  <si>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</si>
  <si>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</si>
  <si>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</si>
  <si>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</si>
  <si>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</si>
  <si>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</si>
  <si>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</si>
  <si>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</si>
  <si>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</si>
  <si>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</si>
  <si>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</si>
  <si>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</si>
  <si>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</si>
  <si>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</si>
  <si>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</si>
  <si>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</si>
  <si>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</si>
  <si>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</si>
  <si>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</si>
  <si>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</si>
  <si>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</si>
  <si>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</si>
  <si>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</si>
  <si>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</si>
  <si>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</si>
  <si>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</si>
  <si>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</si>
  <si>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</si>
  <si>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</si>
  <si>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</si>
  <si>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</si>
  <si>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</si>
  <si>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</si>
  <si>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</si>
  <si>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</si>
  <si>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</si>
  <si>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</si>
  <si>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</si>
  <si>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</si>
  <si>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</si>
  <si>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</si>
  <si>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</si>
  <si>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</si>
  <si>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</si>
  <si>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</si>
  <si>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</si>
  <si>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</si>
  <si>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</si>
  <si>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</si>
  <si>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</si>
  <si>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</si>
  <si>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</si>
  <si>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</si>
  <si>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</si>
  <si>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</si>
  <si>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</si>
  <si>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</si>
  <si>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</si>
  <si>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</si>
  <si>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</si>
  <si>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</si>
  <si>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</si>
  <si>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</si>
  <si>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</si>
  <si>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</si>
  <si>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</si>
  <si>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</si>
  <si>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</si>
  <si>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</si>
  <si>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</si>
  <si>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</si>
  <si>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</si>
  <si>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</si>
  <si>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</si>
  <si>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</si>
  <si>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</si>
  <si>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</si>
  <si>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</si>
  <si>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</si>
  <si>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</si>
  <si>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</si>
  <si>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</si>
  <si>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</si>
  <si>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</si>
  <si>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</si>
  <si>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</si>
  <si>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</si>
  <si>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</si>
  <si>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</si>
  <si>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</si>
  <si>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</si>
  <si>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</si>
  <si>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</si>
  <si>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</si>
  <si>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</si>
  <si>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</si>
  <si>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</si>
  <si>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</si>
  <si>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</si>
  <si>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</si>
  <si>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</si>
  <si>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</si>
  <si>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</si>
  <si>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</si>
  <si>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</si>
  <si>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</si>
  <si>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</si>
  <si>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</si>
  <si>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</si>
  <si>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</si>
  <si>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</si>
  <si>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</si>
  <si>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</si>
  <si>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</si>
  <si>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</si>
  <si>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</si>
  <si>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</si>
  <si>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</si>
  <si>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</si>
  <si>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</si>
  <si>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</si>
  <si>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</si>
  <si>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</si>
  <si>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</si>
  <si>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</si>
  <si>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</si>
  <si>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</si>
  <si>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</si>
  <si>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</si>
  <si>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</si>
  <si>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</si>
  <si>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</si>
  <si>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</si>
  <si>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</si>
  <si>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</si>
  <si>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</si>
  <si>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</si>
  <si>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</si>
  <si>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</si>
  <si>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</si>
  <si>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</si>
  <si>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</si>
  <si>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</si>
  <si>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</si>
  <si>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</si>
  <si>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</si>
  <si>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</si>
  <si>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</si>
  <si>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</si>
  <si>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</si>
  <si>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</si>
  <si>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</si>
  <si>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</si>
  <si>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</si>
  <si>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</si>
  <si>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</si>
  <si>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</si>
  <si>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</si>
  <si>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</si>
  <si>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</si>
  <si>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</si>
  <si>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</si>
  <si>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</si>
  <si>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</si>
  <si>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</si>
  <si>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</si>
  <si>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</si>
  <si>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</si>
  <si>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</si>
  <si>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</si>
  <si>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</si>
  <si>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</si>
  <si>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</si>
  <si>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</si>
  <si>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</si>
  <si>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</si>
  <si>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</si>
  <si>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</si>
  <si>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</si>
  <si>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</si>
  <si>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</si>
  <si>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</si>
  <si>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</si>
  <si>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</si>
  <si>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</si>
  <si>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</si>
  <si>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</si>
  <si>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</si>
  <si>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</si>
  <si>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</si>
  <si>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</si>
  <si>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</si>
  <si>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</si>
  <si>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</si>
  <si>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</si>
  <si>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</si>
  <si>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</si>
  <si>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</si>
  <si>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</si>
  <si>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</si>
  <si>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</si>
  <si>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</si>
  <si>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</si>
  <si>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</si>
  <si>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</si>
  <si>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</si>
  <si>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</si>
  <si>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</si>
  <si>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</si>
  <si>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</si>
  <si>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</si>
  <si>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</si>
  <si>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</si>
  <si>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</si>
  <si>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</si>
  <si>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</si>
  <si>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</si>
  <si>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</si>
  <si>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</si>
  <si>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</si>
  <si>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</si>
  <si>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</si>
  <si>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</si>
  <si>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</si>
  <si>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</si>
  <si>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</si>
  <si>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</si>
  <si>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</si>
  <si>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</si>
  <si>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</si>
  <si>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</si>
  <si>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</si>
  <si>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</si>
  <si>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</si>
  <si>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</si>
  <si>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</si>
  <si>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</si>
  <si>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</si>
  <si>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</si>
  <si>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</si>
  <si>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</si>
  <si>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</si>
  <si>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</si>
  <si>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</si>
  <si>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</si>
  <si>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</si>
  <si>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</si>
  <si>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</si>
  <si>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</si>
  <si>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</si>
  <si>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</si>
  <si>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</si>
  <si>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</si>
  <si>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</si>
  <si>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</si>
  <si>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</si>
  <si>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</si>
  <si>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</si>
  <si>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</si>
  <si>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</si>
  <si>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</si>
  <si>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</si>
  <si>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</si>
  <si>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</si>
  <si>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</si>
  <si>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</si>
  <si>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</si>
  <si>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</si>
  <si>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</si>
  <si>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</si>
  <si>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</si>
  <si>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</si>
  <si>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</si>
  <si>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</si>
  <si>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</si>
  <si>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</si>
  <si>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</si>
  <si>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</si>
  <si>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</si>
  <si>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</si>
  <si>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</si>
  <si>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</si>
  <si>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</si>
  <si>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</si>
  <si>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</si>
  <si>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</si>
  <si>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</si>
  <si>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</si>
  <si>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</si>
  <si>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</si>
  <si>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</si>
  <si>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</si>
  <si>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</si>
  <si>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</si>
  <si>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</si>
  <si>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</si>
  <si>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</si>
  <si>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</si>
  <si>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</si>
  <si>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</si>
  <si>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</si>
  <si>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</si>
  <si>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</si>
  <si>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</si>
  <si>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</si>
  <si>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</si>
  <si>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</si>
  <si>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</si>
  <si>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</si>
  <si>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</si>
  <si>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</si>
  <si>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</si>
  <si>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</si>
  <si>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</si>
  <si>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</si>
  <si>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</si>
  <si>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</si>
  <si>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</si>
  <si>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</si>
  <si>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</si>
  <si>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</si>
  <si>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</si>
  <si>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</si>
  <si>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</si>
  <si>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</si>
  <si>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</si>
  <si>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</si>
  <si>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</si>
  <si>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</si>
  <si>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</si>
  <si>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</si>
  <si>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</si>
  <si>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</si>
  <si>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</si>
  <si>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</si>
  <si>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</si>
  <si>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</si>
  <si>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</si>
  <si>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</si>
  <si>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</si>
  <si>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</si>
  <si>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</si>
  <si>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</si>
  <si>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</si>
  <si>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</si>
  <si>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</si>
  <si>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</si>
  <si>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</si>
  <si>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</si>
  <si>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</si>
  <si>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</si>
  <si>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</si>
  <si>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</si>
  <si>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</si>
  <si>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</si>
  <si>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</si>
  <si>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</si>
  <si>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</si>
  <si>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</si>
  <si>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</si>
  <si>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</si>
  <si>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</si>
  <si>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</si>
  <si>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</si>
  <si>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</si>
  <si>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</si>
  <si>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</si>
  <si>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</si>
  <si>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</si>
  <si>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</si>
  <si>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</si>
  <si>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</si>
  <si>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</si>
  <si>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</si>
  <si>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</si>
  <si>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</si>
  <si>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</si>
  <si>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</si>
  <si>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</si>
  <si>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</si>
  <si>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</si>
  <si>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</si>
  <si>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</si>
  <si>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</si>
  <si>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</si>
  <si>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</si>
  <si>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</si>
  <si>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</si>
  <si>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</si>
  <si>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</si>
  <si>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</si>
  <si>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</si>
  <si>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</si>
  <si>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</si>
  <si>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</si>
  <si>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</si>
  <si>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</si>
  <si>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</si>
  <si>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</si>
  <si>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</si>
  <si>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</si>
  <si>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</si>
  <si>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</si>
  <si>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</si>
  <si>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</si>
  <si>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</si>
  <si>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</si>
  <si>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</si>
  <si>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</si>
  <si>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</si>
  <si>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</si>
  <si>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</si>
  <si>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</si>
  <si>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</si>
  <si>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</si>
  <si>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</si>
  <si>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</si>
  <si>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</si>
  <si>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</si>
  <si>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</si>
  <si>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</si>
  <si>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</si>
  <si>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</si>
  <si>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</si>
  <si>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</si>
  <si>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</si>
  <si>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</si>
  <si>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</si>
  <si>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</si>
  <si>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</si>
  <si>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</si>
  <si>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</si>
  <si>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</si>
  <si>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</si>
  <si>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</si>
  <si>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</si>
  <si>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</si>
  <si>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</si>
  <si>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</si>
  <si>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</si>
  <si>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</si>
  <si>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</si>
  <si>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</si>
  <si>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</si>
  <si>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</si>
  <si>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</si>
  <si>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</si>
  <si>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</si>
  <si>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</si>
  <si>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</si>
  <si>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</si>
  <si>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</si>
  <si>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</si>
  <si>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</si>
  <si>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</si>
  <si>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</si>
  <si>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</si>
  <si>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</si>
  <si>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</si>
  <si>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</si>
  <si>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</si>
  <si>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</si>
  <si>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</si>
  <si>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</si>
  <si>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</si>
  <si>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</si>
  <si>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</si>
  <si>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</si>
  <si>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</si>
  <si>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</si>
  <si>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</si>
  <si>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</si>
  <si>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</si>
  <si>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</si>
  <si>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</si>
  <si>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</si>
  <si>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</si>
  <si>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</si>
  <si>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</si>
  <si>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</si>
  <si>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</si>
  <si>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</si>
  <si>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</si>
  <si>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</si>
  <si>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</si>
  <si>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</si>
  <si>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</si>
  <si>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</si>
  <si>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</si>
  <si>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</si>
  <si>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</si>
  <si>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</si>
  <si>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</si>
  <si>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</si>
  <si>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</si>
  <si>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</si>
  <si>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</si>
  <si>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</si>
  <si>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</si>
  <si>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</si>
  <si>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</si>
  <si>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</si>
  <si>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</si>
  <si>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</si>
  <si>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</si>
  <si>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</si>
  <si>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</si>
  <si>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</si>
  <si>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</si>
  <si>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</si>
  <si>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</si>
  <si>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</si>
  <si>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</si>
  <si>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</si>
  <si>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</si>
  <si>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</si>
  <si>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</si>
  <si>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</si>
  <si>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</si>
  <si>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</si>
  <si>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</si>
  <si>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</si>
  <si>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</si>
  <si>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</si>
  <si>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</si>
  <si>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</si>
  <si>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</si>
  <si>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</si>
  <si>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</si>
  <si>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</si>
  <si>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</si>
  <si>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</si>
  <si>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</si>
  <si>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</si>
  <si>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</si>
  <si>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</si>
  <si>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</si>
  <si>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</si>
  <si>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</si>
  <si>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</si>
  <si>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</si>
  <si>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</si>
  <si>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</si>
  <si>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</si>
  <si>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</si>
  <si>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</si>
  <si>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</si>
  <si>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</si>
  <si>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</si>
  <si>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</si>
  <si>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</si>
  <si>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</si>
  <si>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</si>
  <si>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</si>
  <si>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</si>
  <si>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</si>
  <si>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</si>
  <si>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</si>
  <si>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</si>
  <si>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</si>
  <si>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</si>
  <si>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</si>
  <si>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</si>
  <si>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</si>
  <si>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</si>
  <si>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</si>
  <si>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</si>
  <si>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</si>
  <si>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</si>
  <si>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</si>
  <si>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</si>
  <si>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</si>
  <si>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</si>
  <si>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</si>
  <si>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</si>
  <si>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</si>
  <si>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</si>
  <si>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</si>
  <si>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</si>
  <si>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</si>
  <si>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</si>
  <si>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</si>
  <si>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</si>
  <si>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</si>
  <si>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</si>
  <si>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</si>
  <si>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</si>
  <si>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</si>
  <si>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</si>
  <si>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</si>
  <si>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</si>
  <si>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</si>
  <si>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</si>
  <si>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</si>
  <si>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</si>
  <si>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</si>
  <si>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</si>
  <si>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</si>
  <si>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</si>
  <si>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</si>
  <si>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</si>
  <si>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</si>
  <si>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</si>
  <si>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</si>
  <si>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</si>
  <si>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</si>
  <si>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</si>
  <si>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</si>
  <si>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</si>
  <si>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</si>
  <si>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</si>
  <si>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</si>
  <si>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</si>
  <si>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</si>
  <si>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</si>
  <si>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</si>
  <si>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</si>
  <si>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</si>
  <si>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</si>
  <si>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</si>
  <si>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</si>
  <si>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</si>
  <si>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</si>
  <si>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</si>
  <si>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</si>
  <si>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</si>
  <si>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</si>
  <si>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</si>
  <si>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</si>
  <si>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</si>
  <si>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</si>
  <si>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</si>
  <si>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</si>
  <si>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</si>
  <si>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</si>
  <si>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</si>
  <si>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</si>
  <si>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</si>
  <si>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</si>
  <si>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</si>
  <si>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</si>
  <si>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</si>
  <si>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</si>
  <si>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</si>
  <si>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</si>
  <si>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</si>
  <si>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</si>
  <si>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</si>
  <si>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</si>
  <si>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</si>
  <si>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</si>
  <si>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</si>
  <si>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</si>
  <si>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</si>
  <si>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</si>
  <si>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</si>
  <si>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</si>
  <si>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</si>
  <si>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</si>
  <si>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</si>
  <si>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</si>
  <si>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</si>
  <si>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</si>
  <si>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</si>
  <si>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</si>
  <si>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</si>
  <si>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</si>
  <si>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</si>
  <si>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</si>
  <si>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</si>
  <si>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</si>
  <si>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</si>
  <si>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</si>
  <si>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</si>
  <si>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</si>
  <si>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</si>
  <si>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</si>
  <si>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</si>
  <si>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</si>
  <si>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</si>
  <si>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</si>
  <si>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</si>
  <si>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</si>
  <si>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</si>
  <si>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</si>
  <si>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</si>
  <si>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</si>
  <si>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</si>
  <si>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</si>
  <si>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</si>
  <si>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</si>
  <si>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</si>
  <si>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</si>
  <si>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</si>
  <si>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</si>
  <si>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</si>
  <si>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</si>
  <si>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</si>
  <si>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</si>
  <si>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</si>
  <si>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</si>
  <si>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</si>
  <si>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</si>
  <si>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</si>
  <si>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</si>
  <si>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</si>
  <si>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</si>
  <si>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</si>
  <si>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</si>
  <si>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</si>
  <si>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</si>
  <si>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</si>
  <si>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</si>
  <si>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</si>
  <si>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</si>
  <si>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</si>
  <si>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</si>
  <si>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</si>
  <si>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</si>
  <si>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</si>
  <si>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</si>
  <si>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</si>
  <si>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</si>
  <si>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</si>
  <si>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</si>
  <si>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</si>
  <si>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</si>
  <si>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</si>
  <si>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</si>
  <si>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</si>
  <si>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</si>
  <si>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</si>
  <si>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</si>
  <si>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</si>
  <si>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</si>
  <si>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</si>
  <si>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</si>
  <si>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</si>
  <si>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</si>
  <si>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</si>
  <si>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</si>
  <si>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</si>
  <si>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</si>
  <si>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</si>
  <si>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</si>
  <si>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</si>
  <si>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</si>
  <si>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</si>
  <si>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</si>
  <si>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</si>
  <si>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</si>
  <si>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</si>
  <si>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</si>
  <si>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</si>
  <si>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</si>
  <si>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</si>
  <si>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</si>
  <si>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</si>
  <si>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</si>
  <si>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</si>
  <si>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</si>
  <si>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</si>
  <si>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</si>
  <si>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</si>
  <si>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</si>
  <si>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</si>
  <si>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</si>
  <si>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</si>
  <si>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</si>
  <si>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</si>
  <si>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</si>
  <si>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</si>
  <si>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</si>
  <si>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</si>
  <si>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</si>
  <si>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</si>
  <si>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</si>
  <si>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</si>
  <si>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</si>
  <si>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</si>
  <si>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</si>
  <si>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</si>
  <si>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</si>
  <si>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</si>
  <si>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</si>
  <si>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</si>
  <si>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</si>
  <si>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</si>
  <si>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</si>
  <si>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</si>
  <si>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</si>
  <si>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</si>
  <si>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</si>
  <si>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</si>
  <si>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</si>
  <si>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</si>
  <si>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</si>
  <si>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</si>
  <si>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</si>
  <si>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</si>
  <si>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</si>
  <si>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</si>
  <si>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</si>
  <si>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</si>
  <si>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</si>
  <si>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</si>
  <si>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</si>
  <si>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</si>
  <si>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</si>
  <si>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</si>
  <si>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</si>
  <si>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</si>
  <si>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</si>
  <si>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</si>
  <si>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</si>
  <si>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</si>
  <si>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</si>
  <si>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</si>
  <si>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</si>
  <si>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</si>
  <si>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</si>
  <si>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</si>
  <si>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</si>
  <si>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</si>
  <si>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</si>
  <si>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</si>
  <si>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</si>
  <si>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</si>
  <si>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</si>
  <si>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</si>
  <si>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</si>
  <si>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</si>
  <si>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</si>
  <si>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</si>
  <si>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</si>
  <si>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</si>
  <si>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</si>
  <si>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</si>
  <si>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</si>
  <si>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</si>
  <si>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</si>
  <si>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</si>
  <si>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</si>
  <si>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</si>
  <si>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</si>
  <si>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</si>
  <si>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</si>
  <si>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</si>
  <si>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</si>
  <si>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</si>
  <si>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</si>
  <si>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</si>
  <si>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</si>
  <si>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</si>
  <si>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</si>
  <si>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</si>
  <si>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</si>
  <si>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</si>
  <si>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</si>
  <si>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</si>
  <si>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</si>
  <si>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</si>
  <si>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</si>
  <si>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</si>
  <si>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</si>
  <si>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</si>
  <si>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</si>
  <si>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</si>
  <si>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</si>
  <si>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</si>
  <si>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</si>
  <si>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</si>
  <si>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</si>
  <si>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</si>
  <si>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</si>
  <si>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</si>
  <si>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</si>
  <si>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</si>
  <si>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</si>
  <si>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</si>
  <si>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</si>
  <si>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</si>
  <si>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</si>
  <si>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</si>
  <si>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</si>
  <si>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</si>
  <si>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</si>
  <si>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</si>
  <si>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</si>
  <si>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</si>
  <si>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</si>
  <si>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</si>
  <si>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</si>
  <si>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</si>
  <si>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</si>
  <si>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</si>
  <si>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</si>
  <si>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</si>
  <si>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</si>
  <si>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</si>
  <si>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</si>
  <si>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</si>
  <si>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</si>
  <si>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</si>
  <si>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</si>
  <si>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</si>
  <si>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</si>
  <si>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</si>
  <si>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</si>
  <si>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</si>
  <si>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</si>
  <si>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</si>
  <si>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</si>
  <si>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</si>
  <si>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</si>
  <si>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</si>
  <si>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</si>
  <si>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</si>
  <si>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</si>
  <si>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</si>
  <si>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</si>
  <si>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</si>
  <si>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</si>
  <si>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</si>
  <si>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</si>
  <si>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</si>
  <si>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</si>
  <si>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</si>
  <si>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</si>
  <si>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</si>
  <si>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</si>
  <si>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</si>
  <si>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</si>
  <si>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</si>
  <si>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</si>
  <si>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</si>
  <si>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</si>
  <si>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</si>
  <si>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</si>
  <si>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</si>
  <si>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</si>
  <si>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</si>
  <si>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</si>
  <si>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</si>
  <si>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</si>
  <si>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</si>
  <si>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</si>
  <si>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</si>
  <si>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</si>
  <si>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</si>
  <si>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</si>
  <si>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</si>
  <si>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</si>
  <si>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</si>
  <si>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</si>
  <si>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</si>
  <si>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</si>
  <si>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</si>
  <si>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</si>
  <si>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</si>
  <si>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</si>
  <si>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</si>
  <si>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</si>
  <si>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</si>
  <si>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</si>
  <si>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</si>
  <si>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</si>
  <si>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</si>
  <si>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</si>
  <si>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</si>
  <si>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</si>
  <si>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</si>
  <si>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</si>
  <si>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</si>
  <si>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</si>
  <si>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</si>
  <si>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</si>
  <si>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</si>
  <si>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</si>
  <si>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</si>
  <si>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</si>
  <si>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</si>
  <si>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</si>
  <si>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</si>
  <si>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</si>
  <si>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</si>
  <si>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</si>
  <si>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</si>
  <si>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</si>
  <si>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</si>
  <si>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</si>
  <si>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</si>
  <si>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</si>
  <si>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</si>
  <si>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</si>
  <si>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</si>
  <si>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</si>
  <si>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</si>
  <si>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</si>
  <si>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</si>
  <si>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</si>
  <si>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</si>
  <si>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</si>
  <si>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</si>
  <si>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</si>
  <si>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</si>
  <si>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</si>
  <si>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</si>
  <si>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</si>
  <si>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</si>
  <si>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</si>
  <si>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</si>
  <si>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</si>
  <si>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</si>
  <si>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</si>
  <si>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</si>
  <si>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</si>
  <si>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</si>
  <si>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</si>
  <si>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</si>
  <si>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</si>
  <si>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</si>
  <si>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</si>
  <si>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</si>
  <si>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</si>
  <si>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</si>
  <si>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</si>
  <si>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</si>
  <si>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</si>
  <si>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</si>
  <si>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</si>
  <si>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</si>
  <si>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</si>
  <si>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</si>
  <si>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</si>
  <si>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</si>
  <si>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</si>
  <si>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</si>
  <si>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</si>
  <si>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</si>
  <si>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</si>
  <si>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</si>
  <si>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</si>
  <si>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</si>
  <si>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</si>
  <si>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</si>
  <si>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</si>
  <si>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</si>
  <si>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</si>
  <si>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</si>
  <si>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</si>
  <si>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</si>
  <si>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</si>
  <si>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</si>
  <si>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</si>
  <si>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</si>
  <si>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</si>
  <si>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</si>
  <si>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</si>
  <si>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</si>
  <si>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</si>
  <si>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</si>
  <si>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</si>
  <si>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</si>
  <si>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</si>
  <si>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</si>
  <si>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</si>
  <si>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</si>
  <si>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</si>
  <si>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</si>
  <si>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</si>
  <si>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</si>
  <si>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</si>
  <si>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</si>
  <si>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</si>
  <si>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</si>
  <si>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</si>
  <si>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</si>
  <si>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</si>
  <si>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</si>
  <si>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</si>
  <si>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</si>
  <si>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</si>
  <si>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</si>
  <si>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</si>
  <si>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</si>
  <si>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</si>
  <si>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</si>
  <si>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</si>
  <si>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</si>
  <si>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</si>
  <si>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</si>
  <si>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</si>
  <si>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</si>
  <si>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</si>
  <si>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</si>
  <si>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</si>
  <si>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</si>
  <si>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</si>
  <si>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</si>
  <si>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</si>
  <si>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</si>
  <si>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</si>
  <si>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</si>
  <si>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</si>
  <si>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</si>
  <si>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</si>
  <si>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</si>
  <si>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</si>
  <si>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</si>
  <si>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</si>
  <si>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</si>
  <si>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</si>
  <si>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</si>
  <si>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</si>
  <si>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</si>
  <si>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</si>
  <si>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</si>
  <si>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</si>
  <si>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</si>
  <si>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</si>
  <si>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</si>
  <si>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</si>
  <si>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</si>
  <si>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</si>
  <si>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</si>
  <si>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</si>
  <si>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</si>
  <si>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</si>
  <si>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</si>
  <si>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</si>
  <si>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</si>
  <si>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</si>
  <si>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</si>
  <si>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</si>
  <si>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</si>
  <si>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</si>
  <si>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</si>
  <si>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</si>
  <si>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</si>
  <si>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</si>
  <si>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</si>
  <si>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</si>
  <si>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</si>
  <si>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</si>
  <si>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</si>
  <si>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</si>
  <si>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</si>
  <si>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</si>
  <si>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</si>
  <si>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</si>
  <si>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</si>
  <si>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</si>
  <si>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</si>
  <si>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</si>
  <si>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</si>
  <si>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</si>
  <si>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</si>
  <si>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</si>
  <si>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</si>
  <si>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</si>
  <si>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</si>
  <si>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</si>
  <si>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</si>
  <si>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</si>
  <si>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</si>
  <si>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</si>
  <si>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</si>
  <si>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</si>
  <si>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</si>
  <si>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</si>
  <si>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</si>
  <si>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</si>
  <si>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</si>
  <si>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</si>
  <si>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</si>
  <si>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</si>
  <si>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</si>
  <si>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</si>
  <si>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</si>
  <si>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</si>
  <si>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</si>
  <si>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</si>
  <si>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</si>
  <si>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</si>
  <si>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</si>
  <si>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</si>
  <si>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</si>
  <si>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</si>
  <si>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</si>
  <si>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</si>
  <si>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</si>
  <si>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</si>
  <si>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</si>
  <si>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</si>
  <si>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</si>
  <si>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</si>
  <si>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</si>
  <si>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</si>
  <si>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</si>
  <si>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</si>
  <si>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</si>
  <si>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</si>
  <si>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</si>
  <si>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</si>
  <si>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</si>
  <si>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</si>
  <si>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</si>
  <si>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</si>
  <si>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</si>
  <si>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</si>
  <si>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</si>
  <si>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</si>
  <si>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</si>
  <si>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</si>
  <si>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</si>
  <si>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</si>
  <si>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</si>
  <si>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</si>
  <si>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</si>
  <si>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</si>
  <si>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</si>
  <si>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</si>
  <si>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</si>
  <si>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</si>
  <si>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</si>
  <si>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</si>
  <si>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</si>
  <si>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</si>
  <si>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</si>
  <si>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</si>
  <si>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</si>
  <si>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</si>
  <si>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</si>
  <si>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</si>
  <si>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</si>
  <si>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</si>
  <si>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</si>
  <si>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</si>
  <si>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</si>
  <si>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</si>
  <si>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</si>
  <si>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</si>
  <si>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</si>
  <si>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</si>
  <si>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</si>
  <si>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</si>
  <si>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</si>
  <si>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</si>
  <si>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</si>
  <si>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</si>
  <si>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</si>
  <si>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</si>
  <si>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</si>
  <si>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</si>
  <si>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</si>
  <si>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</si>
  <si>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</si>
  <si>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</si>
  <si>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</si>
  <si>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</si>
  <si>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</si>
  <si>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</si>
  <si>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</si>
  <si>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</si>
  <si>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</si>
  <si>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</si>
  <si>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</si>
  <si>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</si>
  <si>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</si>
  <si>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</si>
  <si>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</si>
  <si>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</si>
  <si>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</si>
  <si>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</si>
  <si>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</si>
  <si>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</si>
  <si>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</si>
  <si>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</si>
  <si>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</si>
  <si>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</si>
  <si>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</si>
  <si>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</si>
  <si>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</si>
  <si>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</si>
  <si>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</si>
  <si>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</si>
  <si>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</si>
  <si>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</si>
  <si>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</si>
  <si>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</si>
  <si>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</si>
  <si>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</si>
  <si>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</si>
  <si>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</si>
  <si>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</si>
  <si>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</si>
  <si>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</si>
  <si>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</si>
  <si>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</si>
  <si>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</si>
  <si>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</si>
  <si>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</si>
  <si>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</si>
  <si>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</si>
  <si>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</si>
  <si>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</si>
  <si>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</si>
  <si>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</si>
  <si>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</si>
  <si>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</si>
  <si>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</si>
  <si>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</si>
  <si>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</si>
  <si>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</si>
  <si>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</si>
  <si>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</si>
  <si>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</si>
  <si>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</si>
  <si>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</si>
  <si>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</si>
  <si>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</si>
  <si>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</si>
  <si>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</si>
  <si>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</si>
  <si>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</si>
  <si>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</si>
  <si>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</si>
  <si>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</si>
  <si>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</si>
  <si>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</si>
  <si>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</si>
  <si>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</si>
  <si>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</si>
  <si>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</si>
  <si>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</si>
  <si>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</si>
  <si>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</si>
  <si>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</si>
  <si>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</si>
  <si>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</si>
  <si>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</si>
  <si>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</si>
  <si>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</si>
  <si>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</si>
  <si>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</si>
  <si>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</si>
  <si>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</si>
  <si>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</si>
  <si>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</si>
  <si>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</si>
  <si>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</si>
  <si>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</si>
  <si>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</si>
  <si>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</si>
  <si>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</si>
  <si>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</si>
  <si>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</si>
  <si>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</si>
  <si>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</si>
  <si>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</si>
  <si>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</si>
  <si>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</si>
  <si>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</si>
  <si>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</si>
  <si>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</si>
  <si>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</si>
  <si>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</si>
  <si>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</si>
  <si>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</si>
  <si>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</si>
  <si>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</si>
  <si>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</si>
  <si>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</si>
  <si>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</si>
  <si>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</si>
  <si>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</si>
  <si>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</si>
  <si>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</si>
  <si>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</si>
  <si>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</si>
  <si>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</si>
  <si>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</si>
  <si>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</si>
  <si>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</si>
  <si>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</si>
  <si>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</si>
  <si>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</si>
  <si>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</si>
  <si>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</si>
  <si>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</si>
  <si>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</si>
  <si>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</si>
  <si>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</si>
  <si>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</si>
  <si>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</si>
  <si>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</si>
  <si>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</si>
  <si>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</si>
  <si>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</si>
  <si>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</si>
  <si>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</si>
  <si>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</si>
  <si>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</si>
  <si>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</si>
  <si>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</si>
  <si>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</si>
  <si>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</si>
  <si>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</si>
  <si>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</si>
  <si>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</si>
  <si>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</si>
  <si>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</si>
  <si>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</si>
  <si>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</si>
  <si>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</si>
  <si>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</si>
  <si>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</si>
  <si>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</si>
  <si>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</si>
  <si>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</si>
  <si>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</si>
  <si>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</si>
  <si>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</si>
  <si>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</si>
  <si>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</si>
  <si>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</si>
  <si>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</si>
  <si>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</si>
  <si>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</si>
  <si>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</si>
  <si>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</si>
  <si>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</si>
  <si>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</si>
  <si>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</si>
  <si>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</si>
  <si>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</si>
  <si>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</si>
  <si>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</si>
  <si>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</si>
  <si>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</si>
  <si>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</si>
  <si>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</si>
  <si>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</si>
  <si>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</si>
  <si>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</si>
  <si>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</si>
  <si>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</si>
  <si>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</si>
  <si>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</si>
  <si>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</si>
  <si>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</si>
  <si>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</si>
  <si>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</si>
  <si>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</si>
  <si>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</si>
  <si>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</si>
  <si>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</si>
  <si>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</si>
  <si>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</si>
  <si>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</si>
  <si>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</si>
  <si>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</si>
  <si>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</si>
  <si>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</si>
  <si>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</si>
  <si>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</si>
  <si>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</si>
  <si>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</si>
  <si>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</si>
  <si>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</si>
  <si>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</si>
  <si>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</si>
  <si>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</si>
  <si>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</si>
  <si>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</si>
  <si>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</si>
  <si>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</si>
  <si>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</si>
  <si>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</si>
  <si>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</si>
  <si>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</si>
  <si>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</si>
  <si>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</si>
  <si>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</si>
  <si>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</si>
  <si>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</si>
  <si>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</si>
  <si>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</si>
  <si>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</si>
  <si>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</si>
  <si>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</si>
  <si>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</si>
  <si>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</si>
  <si>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</si>
  <si>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</si>
  <si>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</si>
  <si>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</si>
  <si>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</si>
  <si>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</si>
  <si>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</si>
  <si>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</si>
  <si>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</si>
  <si>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</si>
  <si>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</si>
  <si>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</si>
  <si>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</si>
  <si>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</si>
  <si>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</si>
  <si>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</si>
  <si>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</si>
  <si>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</si>
  <si>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</si>
  <si>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</si>
  <si>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</si>
  <si>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</si>
  <si>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</si>
  <si>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</si>
  <si>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</si>
  <si>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</si>
  <si>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</si>
  <si>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</si>
  <si>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</si>
  <si>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</si>
  <si>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</si>
  <si>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</si>
  <si>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</si>
  <si>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</si>
  <si>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</si>
  <si>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</si>
  <si>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</si>
  <si>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</si>
  <si>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</si>
  <si>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</si>
  <si>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</si>
  <si>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</si>
  <si>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</si>
  <si>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</si>
  <si>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</si>
  <si>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</si>
  <si>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</si>
  <si>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</si>
  <si>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</si>
  <si>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</si>
  <si>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</si>
  <si>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</si>
  <si>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</si>
  <si>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</si>
  <si>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</si>
  <si>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</si>
  <si>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</si>
  <si>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</si>
  <si>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</si>
  <si>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</si>
  <si>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</si>
  <si>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</si>
  <si>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</si>
  <si>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</si>
  <si>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</si>
  <si>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</si>
  <si>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</si>
  <si>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</si>
  <si>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</si>
  <si>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</si>
  <si>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</si>
  <si>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</si>
  <si>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</si>
  <si>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</si>
  <si>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</si>
  <si>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</si>
  <si>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</si>
  <si>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</si>
  <si>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</si>
  <si>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</si>
  <si>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</si>
  <si>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</si>
  <si>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</si>
  <si>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</si>
  <si>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</si>
  <si>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</si>
  <si>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</si>
  <si>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</si>
  <si>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</si>
  <si>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</si>
  <si>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</si>
  <si>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</si>
  <si>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</si>
  <si>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</si>
  <si>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</si>
  <si>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</si>
  <si>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</si>
  <si>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</si>
  <si>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</si>
  <si>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</si>
  <si>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</si>
  <si>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</si>
  <si>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</si>
  <si>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</si>
  <si>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</si>
  <si>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</si>
  <si>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</si>
  <si>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</si>
  <si>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</si>
  <si>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</si>
  <si>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</si>
  <si>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</si>
  <si>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</si>
  <si>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</si>
  <si>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</si>
  <si>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</si>
  <si>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</si>
  <si>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</si>
  <si>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</si>
  <si>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</si>
  <si>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</si>
  <si>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</si>
  <si>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</si>
  <si>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</si>
  <si>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</si>
  <si>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</si>
  <si>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</si>
  <si>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</si>
  <si>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</si>
  <si>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</si>
  <si>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</si>
  <si>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</si>
  <si>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</si>
  <si>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</si>
  <si>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</si>
  <si>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</si>
  <si>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</si>
  <si>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</si>
  <si>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</si>
  <si>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</si>
  <si>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</si>
  <si>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</si>
  <si>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</si>
  <si>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</si>
  <si>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</si>
  <si>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</si>
  <si>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</si>
  <si>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</si>
  <si>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</si>
  <si>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</si>
  <si>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</si>
  <si>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</si>
  <si>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</si>
  <si>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</si>
  <si>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</si>
  <si>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</si>
  <si>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</si>
  <si>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</si>
  <si>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</si>
  <si>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</si>
  <si>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</si>
  <si>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</si>
  <si>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</si>
  <si>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</si>
  <si>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</si>
  <si>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</si>
  <si>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</si>
  <si>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</si>
  <si>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</si>
  <si>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</si>
  <si>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</si>
  <si>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</si>
  <si>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</si>
  <si>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</si>
  <si>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</si>
  <si>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</si>
  <si>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</si>
  <si>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</si>
  <si>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</si>
  <si>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</si>
  <si>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</si>
  <si>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</si>
  <si>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</si>
  <si>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</si>
  <si>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</si>
  <si>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</si>
  <si>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</si>
  <si>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</si>
  <si>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</si>
  <si>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</si>
  <si>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</si>
  <si>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</si>
  <si>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</si>
  <si>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</si>
  <si>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</si>
  <si>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</si>
  <si>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</si>
  <si>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</si>
  <si>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</si>
  <si>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</si>
  <si>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</si>
  <si>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</si>
  <si>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</si>
  <si>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</si>
  <si>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</si>
  <si>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</si>
  <si>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</si>
  <si>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</si>
  <si>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</si>
  <si>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</si>
  <si>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</si>
  <si>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</si>
  <si>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</si>
  <si>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</si>
  <si>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</si>
  <si>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</si>
  <si>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</si>
  <si>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</si>
  <si>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</si>
  <si>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</si>
  <si>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</si>
  <si>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</si>
  <si>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</si>
  <si>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</si>
  <si>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</si>
  <si>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</si>
  <si>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</si>
  <si>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</si>
  <si>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</si>
  <si>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</si>
  <si>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</si>
  <si>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</si>
  <si>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</si>
  <si>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</si>
  <si>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</si>
  <si>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</si>
  <si>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</si>
  <si>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</si>
  <si>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</si>
  <si>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</si>
  <si>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</si>
  <si>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</si>
  <si>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</si>
  <si>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</si>
  <si>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</si>
  <si>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</si>
  <si>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</si>
  <si>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</si>
  <si>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</si>
  <si>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</si>
  <si>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</si>
  <si>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</si>
  <si>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</si>
  <si>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</si>
  <si>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</si>
  <si>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</si>
  <si>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</si>
  <si>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</si>
  <si>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</si>
  <si>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</si>
  <si>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</si>
  <si>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</si>
  <si>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</si>
  <si>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</si>
  <si>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</si>
  <si>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</si>
  <si>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</si>
  <si>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</si>
  <si>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</si>
  <si>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</si>
  <si>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</si>
  <si>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</si>
  <si>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</si>
  <si>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</si>
  <si>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</si>
  <si>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</si>
  <si>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</si>
  <si>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</si>
  <si>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</si>
  <si>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</si>
  <si>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</si>
  <si>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</si>
  <si>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</si>
  <si>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</si>
  <si>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</si>
  <si>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</si>
  <si>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</si>
  <si>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</si>
  <si>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</si>
  <si>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</si>
  <si>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</si>
  <si>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</si>
  <si>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</si>
  <si>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</si>
  <si>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</si>
  <si>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</si>
  <si>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</si>
  <si>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</si>
  <si>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</si>
  <si>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</si>
  <si>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</si>
  <si>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</si>
  <si>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</si>
  <si>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</si>
  <si>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</si>
  <si>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</si>
  <si>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</si>
  <si>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</si>
  <si>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</si>
  <si>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</si>
  <si>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</si>
  <si>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</si>
  <si>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</si>
  <si>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</si>
  <si>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</si>
  <si>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</si>
  <si>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</si>
  <si>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</si>
  <si>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</si>
  <si>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</si>
  <si>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</si>
  <si>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</si>
  <si>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</si>
  <si>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</si>
  <si>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</si>
  <si>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</si>
  <si>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</si>
  <si>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</si>
  <si>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</si>
  <si>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</si>
  <si>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</si>
  <si>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</si>
  <si>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</si>
  <si>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</si>
  <si>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</si>
  <si>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</si>
  <si>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</si>
  <si>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</si>
  <si>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</si>
  <si>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</si>
  <si>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</si>
  <si>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</si>
  <si>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</si>
  <si>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</si>
  <si>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</si>
  <si>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</si>
  <si>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</si>
  <si>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</si>
  <si>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</si>
  <si>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</si>
  <si>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</si>
  <si>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</si>
  <si>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</si>
  <si>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</si>
  <si>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</si>
  <si>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</si>
  <si>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</si>
  <si>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</si>
  <si>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</si>
  <si>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</si>
  <si>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</si>
  <si>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</si>
  <si>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</si>
  <si>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</si>
  <si>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</si>
  <si>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</si>
  <si>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</si>
  <si>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</si>
  <si>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</si>
  <si>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</si>
  <si>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</si>
  <si>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</si>
  <si>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</si>
  <si>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</si>
  <si>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</si>
  <si>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</si>
  <si>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</si>
  <si>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</si>
  <si>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</si>
  <si>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</si>
  <si>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</si>
  <si>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</si>
  <si>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</si>
  <si>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</si>
  <si>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</si>
  <si>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</si>
  <si>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</si>
  <si>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</si>
  <si>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</si>
  <si>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</si>
  <si>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</si>
  <si>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</si>
  <si>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</si>
  <si>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</si>
  <si>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</si>
  <si>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</si>
  <si>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</si>
  <si>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</si>
  <si>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</si>
  <si>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</si>
  <si>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</si>
  <si>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</si>
  <si>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</si>
  <si>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</si>
  <si>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</si>
  <si>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</si>
  <si>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</si>
  <si>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</si>
  <si>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</si>
  <si>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</si>
  <si>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</si>
  <si>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</si>
  <si>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</si>
  <si>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</si>
  <si>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</si>
  <si>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</si>
  <si>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</si>
  <si>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</si>
  <si>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</si>
  <si>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</si>
  <si>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</si>
  <si>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</si>
  <si>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</si>
  <si>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</si>
  <si>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</si>
  <si>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</si>
  <si>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</si>
  <si>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</si>
  <si>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</si>
  <si>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</si>
  <si>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</si>
  <si>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</si>
  <si>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</si>
  <si>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</si>
  <si>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</si>
  <si>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</si>
  <si>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</si>
  <si>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</si>
  <si>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</si>
  <si>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</si>
  <si>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</si>
  <si>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</si>
  <si>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</si>
  <si>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</si>
  <si>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</si>
  <si>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</si>
  <si>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</si>
  <si>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</si>
  <si>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</si>
  <si>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</si>
  <si>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</si>
  <si>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</si>
  <si>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</si>
  <si>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</si>
  <si>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</si>
  <si>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</si>
  <si>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</si>
  <si>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</si>
  <si>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</si>
  <si>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</si>
  <si>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</si>
  <si>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</si>
  <si>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</si>
  <si>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</si>
  <si>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</si>
  <si>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</si>
  <si>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</si>
  <si>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</si>
  <si>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</si>
  <si>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</si>
  <si>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</si>
  <si>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</si>
  <si>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</si>
  <si>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</si>
  <si>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</si>
  <si>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</si>
  <si>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</si>
  <si>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</si>
  <si>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</si>
  <si>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</si>
  <si>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</si>
  <si>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</si>
  <si>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</si>
  <si>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</si>
  <si>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</si>
  <si>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</si>
  <si>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</si>
  <si>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</si>
  <si>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</si>
  <si>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</si>
  <si>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</si>
  <si>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</si>
  <si>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</si>
  <si>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</si>
  <si>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</si>
  <si>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</si>
  <si>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</si>
  <si>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</si>
  <si>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</si>
  <si>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</si>
  <si>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</si>
  <si>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</si>
  <si>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</si>
  <si>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</si>
  <si>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</si>
  <si>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</si>
  <si>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</si>
  <si>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</si>
  <si>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</si>
  <si>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</si>
  <si>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</si>
  <si>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</si>
  <si>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</si>
  <si>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</si>
  <si>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</si>
  <si>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</si>
  <si>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</si>
  <si>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</si>
  <si>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</si>
  <si>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</si>
  <si>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</si>
  <si>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</si>
  <si>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</si>
  <si>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</si>
  <si>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</si>
  <si>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</si>
  <si>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</si>
  <si>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</si>
  <si>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</si>
  <si>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</si>
  <si>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</si>
  <si>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</si>
  <si>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</si>
  <si>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</si>
  <si>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</si>
  <si>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</si>
  <si>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</si>
  <si>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</si>
  <si>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</si>
  <si>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</si>
  <si>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</si>
  <si>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</si>
  <si>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</si>
  <si>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</si>
  <si>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</si>
  <si>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</si>
  <si>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</si>
  <si>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</si>
  <si>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</si>
  <si>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</si>
  <si>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</si>
  <si>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</si>
  <si>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</si>
  <si>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</si>
  <si>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</si>
  <si>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</si>
  <si>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</si>
  <si>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</si>
  <si>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</si>
  <si>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</si>
  <si>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</si>
  <si>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</si>
  <si>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</si>
  <si>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</si>
  <si>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</si>
  <si>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</si>
  <si>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</si>
  <si>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</si>
  <si>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</si>
  <si>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</si>
  <si>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</si>
  <si>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</si>
  <si>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</si>
  <si>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</si>
  <si>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</si>
  <si>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</si>
  <si>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</si>
  <si>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</si>
  <si>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</si>
  <si>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</si>
  <si>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</si>
  <si>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</si>
  <si>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</si>
  <si>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</si>
  <si>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</si>
  <si>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</si>
  <si>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</si>
  <si>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</si>
  <si>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</si>
  <si>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</si>
  <si>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</si>
  <si>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</si>
  <si>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</si>
  <si>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</si>
  <si>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</si>
  <si>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</si>
  <si>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</si>
  <si>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</si>
  <si>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</si>
  <si>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</si>
  <si>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</si>
  <si>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</si>
  <si>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</si>
  <si>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</si>
  <si>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</si>
  <si>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</si>
  <si>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</si>
  <si>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</si>
  <si>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</si>
  <si>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</si>
  <si>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</si>
  <si>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</si>
  <si>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</si>
  <si>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</si>
  <si>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</si>
  <si>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</si>
  <si>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</si>
  <si>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</si>
  <si>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</si>
  <si>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</si>
  <si>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</si>
  <si>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</si>
  <si>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</si>
  <si>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</si>
  <si>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</si>
  <si>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</si>
  <si>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</si>
  <si>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</si>
  <si>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</si>
  <si>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</si>
  <si>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</si>
  <si>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</si>
  <si>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</si>
  <si>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</si>
  <si>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</si>
  <si>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</si>
  <si>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</si>
  <si>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</si>
  <si>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</si>
  <si>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</si>
  <si>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</si>
  <si>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</si>
  <si>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</si>
  <si>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</si>
  <si>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</si>
  <si>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</si>
  <si>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</si>
  <si>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</si>
  <si>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</si>
  <si>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</si>
  <si>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</si>
  <si>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</si>
  <si>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</si>
  <si>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</si>
  <si>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</si>
  <si>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</si>
  <si>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</si>
  <si>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</si>
  <si>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</si>
  <si>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</si>
  <si>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</si>
  <si>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</si>
  <si>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</si>
  <si>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</si>
  <si>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</si>
  <si>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</si>
  <si>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</si>
  <si>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</si>
  <si>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</si>
  <si>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</si>
  <si>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</si>
  <si>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</si>
  <si>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</si>
  <si>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</si>
  <si>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</si>
  <si>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</si>
  <si>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</si>
  <si>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</si>
  <si>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</si>
  <si>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</si>
  <si>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</si>
  <si>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</si>
  <si>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</si>
  <si>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</si>
  <si>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</si>
  <si>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</si>
  <si>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</si>
  <si>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</si>
  <si>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</si>
  <si>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</si>
  <si>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</si>
  <si>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</si>
  <si>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</si>
  <si>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</si>
  <si>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</si>
  <si>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</si>
  <si>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</si>
  <si>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</si>
  <si>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</si>
  <si>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</si>
  <si>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</si>
  <si>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</si>
  <si>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</si>
  <si>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</si>
  <si>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</si>
  <si>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</si>
  <si>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</si>
  <si>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</si>
  <si>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</si>
  <si>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</si>
  <si>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</si>
  <si>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</si>
  <si>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</si>
  <si>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</si>
  <si>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</si>
  <si>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</si>
  <si>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</si>
  <si>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</si>
  <si>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</si>
  <si>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</si>
  <si>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</si>
  <si>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</si>
  <si>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</si>
  <si>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</si>
  <si>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</si>
  <si>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</si>
  <si>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</si>
  <si>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</si>
  <si>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</si>
  <si>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</si>
  <si>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</si>
  <si>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</si>
  <si>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</si>
  <si>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</si>
  <si>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</si>
  <si>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</si>
  <si>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</si>
  <si>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</si>
  <si>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</si>
  <si>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</si>
  <si>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</si>
  <si>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</si>
  <si>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</si>
  <si>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</si>
  <si>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</si>
  <si>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</si>
  <si>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</si>
  <si>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</si>
  <si>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</si>
  <si>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</si>
  <si>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</si>
  <si>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</si>
  <si>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</si>
  <si>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</si>
  <si>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</si>
  <si>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</si>
  <si>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</si>
  <si>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</si>
  <si>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</si>
  <si>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</si>
  <si>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</si>
  <si>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</si>
  <si>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</si>
  <si>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</si>
  <si>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</si>
  <si>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</si>
  <si>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</si>
  <si>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</si>
  <si>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</si>
  <si>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</si>
  <si>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</si>
  <si>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</si>
  <si>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</si>
  <si>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</si>
  <si>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</si>
  <si>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</si>
  <si>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</si>
  <si>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</si>
  <si>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</si>
  <si>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</si>
  <si>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</si>
  <si>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</si>
  <si>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</si>
  <si>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</si>
  <si>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</si>
  <si>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</si>
  <si>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</si>
  <si>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</si>
  <si>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</si>
  <si>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</si>
  <si>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</si>
  <si>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</si>
  <si>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</si>
  <si>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</si>
  <si>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</si>
  <si>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</si>
  <si>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</si>
  <si>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</si>
  <si>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</si>
  <si>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</si>
  <si>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</si>
  <si>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</si>
  <si>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</si>
  <si>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</si>
  <si>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</si>
  <si>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</si>
  <si>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</si>
  <si>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</si>
  <si>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</si>
  <si>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</si>
  <si>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</si>
  <si>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</si>
  <si>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</si>
  <si>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</si>
  <si>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</si>
  <si>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</si>
  <si>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</si>
  <si>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</si>
  <si>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</si>
  <si>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</si>
  <si>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</si>
  <si>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</si>
  <si>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</si>
  <si>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</si>
  <si>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</si>
  <si>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</si>
  <si>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</si>
  <si>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</si>
  <si>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</si>
  <si>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</si>
  <si>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</si>
  <si>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</si>
  <si>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</si>
  <si>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</si>
  <si>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</si>
  <si>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</si>
  <si>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</si>
  <si>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</si>
  <si>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</si>
  <si>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</si>
  <si>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</si>
  <si>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</si>
  <si>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</si>
  <si>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</si>
  <si>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</si>
  <si>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</si>
  <si>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</si>
  <si>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</si>
  <si>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</si>
  <si>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</si>
  <si>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</si>
  <si>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</si>
  <si>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</si>
  <si>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</si>
  <si>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</si>
  <si>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</si>
  <si>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</si>
  <si>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</si>
  <si>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</si>
  <si>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</si>
  <si>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</si>
  <si>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</si>
  <si>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</si>
  <si>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</si>
  <si>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</si>
  <si>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</si>
  <si>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</si>
  <si>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</si>
  <si>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</si>
  <si>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</si>
  <si>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</si>
  <si>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</si>
  <si>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</si>
  <si>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</si>
  <si>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</si>
  <si>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</si>
  <si>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</si>
  <si>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</si>
  <si>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</si>
  <si>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</si>
  <si>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</si>
  <si>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</si>
  <si>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</si>
  <si>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</si>
  <si>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</si>
  <si>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</si>
  <si>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</si>
  <si>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</si>
  <si>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</si>
  <si>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</si>
  <si>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</si>
  <si>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</si>
  <si>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</si>
  <si>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</si>
  <si>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</si>
  <si>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</si>
  <si>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</si>
  <si>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</si>
  <si>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</si>
  <si>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</si>
  <si>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</si>
  <si>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</si>
  <si>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</si>
  <si>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</si>
  <si>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</si>
  <si>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</si>
  <si>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</si>
  <si>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</si>
  <si>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</si>
  <si>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</si>
  <si>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</si>
  <si>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</si>
  <si>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</si>
  <si>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</si>
  <si>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</si>
  <si>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</si>
  <si>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</si>
  <si>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</si>
  <si>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</si>
  <si>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</si>
  <si>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</si>
  <si>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</si>
  <si>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</si>
  <si>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</si>
  <si>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</si>
  <si>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</si>
  <si>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</si>
  <si>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</si>
  <si>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</si>
  <si>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</si>
  <si>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</si>
  <si>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</si>
  <si>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</si>
  <si>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</si>
  <si>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</si>
  <si>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</si>
  <si>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</si>
  <si>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</si>
  <si>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</si>
  <si>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</si>
  <si>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</si>
  <si>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</si>
  <si>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</si>
  <si>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</si>
  <si>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</si>
  <si>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</si>
  <si>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</si>
  <si>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</si>
  <si>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</si>
  <si>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</si>
  <si>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</si>
  <si>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</si>
  <si>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</si>
  <si>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</si>
  <si>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</si>
  <si>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</si>
  <si>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</si>
  <si>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</si>
  <si>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</si>
  <si>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</si>
  <si>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</si>
  <si>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</si>
  <si>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</si>
  <si>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</si>
  <si>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</si>
  <si>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</si>
  <si>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</si>
  <si>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</si>
  <si>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</si>
  <si>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</si>
  <si>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</si>
  <si>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</si>
  <si>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</si>
  <si>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</si>
  <si>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</si>
  <si>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</si>
  <si>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</si>
  <si>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</si>
  <si>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</si>
  <si>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</si>
  <si>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</si>
  <si>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</si>
  <si>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</si>
  <si>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</si>
  <si>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</si>
  <si>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</si>
  <si>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</si>
  <si>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</si>
  <si>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</si>
  <si>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</si>
  <si>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</si>
  <si>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</si>
  <si>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</si>
  <si>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</si>
  <si>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</si>
  <si>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</si>
  <si>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</si>
  <si>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</si>
  <si>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</si>
  <si>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</si>
  <si>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</si>
  <si>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</si>
  <si>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</si>
  <si>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</si>
  <si>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</si>
  <si>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</si>
  <si>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</si>
  <si>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</si>
  <si>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</si>
  <si>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</si>
  <si>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</si>
  <si>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</si>
  <si>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</si>
  <si>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</si>
  <si>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</si>
  <si>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</si>
  <si>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</si>
  <si>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</si>
  <si>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</si>
  <si>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</si>
  <si>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</si>
  <si>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</si>
  <si>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</si>
  <si>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</si>
  <si>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</si>
  <si>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</si>
  <si>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</si>
  <si>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</si>
  <si>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</si>
  <si>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</si>
  <si>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</si>
  <si>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</si>
  <si>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</si>
  <si>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</si>
  <si>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</si>
  <si>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</si>
  <si>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</si>
  <si>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</si>
  <si>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</si>
  <si>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</si>
  <si>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</si>
  <si>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</si>
  <si>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</si>
  <si>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</si>
  <si>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</si>
  <si>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</si>
  <si>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</si>
  <si>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</si>
  <si>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</si>
  <si>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</si>
  <si>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</si>
  <si>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</si>
  <si>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</si>
  <si>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</si>
  <si>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</si>
  <si>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</si>
  <si>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</si>
  <si>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</si>
  <si>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</si>
  <si>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</si>
  <si>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</si>
  <si>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</si>
  <si>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</si>
  <si>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</si>
  <si>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</si>
  <si>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</si>
  <si>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</si>
  <si>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</si>
  <si>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</si>
  <si>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</si>
  <si>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</si>
  <si>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</si>
  <si>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</si>
  <si>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</si>
  <si>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</si>
  <si>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</si>
  <si>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</si>
  <si>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</si>
  <si>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</si>
  <si>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</si>
  <si>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</si>
  <si>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</si>
  <si>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</si>
  <si>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</si>
  <si>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</si>
  <si>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</si>
  <si>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</si>
  <si>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</si>
  <si>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</si>
  <si>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</si>
  <si>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</si>
  <si>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</si>
  <si>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</si>
  <si>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</si>
  <si>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</si>
  <si>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</si>
  <si>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</si>
  <si>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</si>
  <si>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</si>
  <si>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</si>
  <si>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</si>
  <si>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</si>
  <si>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</si>
  <si>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</si>
  <si>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</si>
  <si>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</si>
  <si>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</si>
  <si>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</si>
  <si>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</si>
  <si>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</si>
  <si>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</si>
  <si>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</si>
  <si>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</si>
  <si>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</si>
  <si>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</si>
  <si>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</si>
  <si>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</si>
  <si>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</si>
  <si>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</si>
  <si>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</si>
  <si>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</si>
  <si>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</si>
  <si>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</si>
  <si>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</si>
  <si>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</si>
  <si>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</si>
  <si>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</si>
  <si>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</si>
  <si>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</si>
  <si>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</si>
  <si>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</si>
  <si>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</si>
  <si>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</si>
  <si>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</si>
  <si>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</si>
  <si>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</si>
  <si>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</si>
  <si>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</si>
  <si>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</si>
  <si>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</si>
  <si>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</si>
  <si>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</si>
  <si>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</si>
  <si>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</si>
  <si>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</si>
  <si>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</si>
  <si>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</si>
  <si>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</si>
  <si>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</si>
  <si>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</si>
  <si>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</si>
  <si>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</si>
  <si>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</si>
  <si>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</si>
  <si>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</si>
  <si>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</si>
  <si>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</si>
  <si>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</si>
  <si>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</si>
  <si>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</si>
  <si>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</si>
  <si>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</si>
  <si>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</si>
  <si>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</si>
  <si>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</si>
  <si>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</si>
  <si>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</si>
  <si>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</si>
  <si>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</si>
  <si>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</si>
  <si>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</si>
  <si>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</si>
  <si>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</si>
  <si>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</si>
  <si>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</si>
  <si>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</si>
  <si>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</si>
  <si>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</si>
  <si>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</si>
  <si>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</si>
  <si>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</si>
  <si>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</si>
  <si>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</si>
  <si>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</si>
  <si>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</si>
  <si>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</si>
  <si>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</si>
  <si>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</si>
  <si>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</si>
  <si>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</si>
  <si>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</si>
  <si>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</si>
  <si>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</si>
  <si>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</si>
  <si>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</si>
  <si>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</si>
  <si>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</si>
  <si>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</si>
  <si>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</si>
  <si>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</si>
  <si>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</si>
  <si>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</si>
  <si>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</si>
  <si>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</si>
  <si>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</si>
  <si>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</si>
  <si>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</si>
  <si>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</si>
  <si>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</si>
  <si>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</si>
  <si>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</si>
  <si>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</si>
  <si>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</si>
  <si>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</si>
  <si>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</si>
  <si>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</si>
  <si>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</si>
  <si>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</si>
  <si>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</si>
  <si>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</si>
  <si>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</si>
  <si>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</si>
  <si>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</si>
  <si>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</si>
  <si>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</si>
  <si>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</si>
  <si>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</si>
  <si>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</si>
  <si>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</si>
  <si>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</si>
  <si>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</si>
  <si>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</si>
  <si>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</si>
  <si>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</si>
  <si>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</si>
  <si>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</si>
  <si>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</si>
  <si>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</si>
  <si>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</si>
  <si>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</si>
  <si>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</si>
  <si>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</si>
  <si>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</si>
  <si>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</si>
  <si>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</si>
  <si>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</si>
  <si>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</si>
  <si>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</si>
  <si>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</si>
  <si>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</si>
  <si>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</si>
  <si>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</si>
  <si>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</si>
  <si>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</si>
  <si>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</si>
  <si>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</si>
  <si>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</si>
  <si>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</si>
  <si>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</si>
  <si>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</si>
  <si>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</si>
  <si>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</si>
  <si>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</si>
  <si>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</si>
  <si>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</si>
  <si>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</si>
  <si>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</si>
  <si>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</si>
  <si>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</si>
  <si>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</si>
  <si>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</si>
  <si>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</si>
  <si>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</si>
  <si>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</si>
  <si>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</si>
  <si>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</si>
  <si>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</si>
  <si>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</si>
  <si>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</si>
  <si>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</si>
  <si>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</si>
  <si>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</si>
  <si>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</si>
  <si>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</si>
  <si>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</si>
  <si>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</si>
  <si>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</si>
  <si>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</si>
  <si>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</si>
  <si>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</si>
  <si>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</si>
  <si>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</si>
  <si>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</si>
  <si>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</si>
  <si>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</si>
  <si>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</si>
  <si>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</si>
  <si>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</si>
  <si>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</si>
  <si>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</si>
  <si>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</si>
  <si>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</si>
  <si>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</si>
  <si>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</si>
  <si>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</si>
  <si>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</si>
  <si>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</si>
  <si>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</si>
  <si>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</si>
  <si>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</si>
  <si>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</si>
  <si>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</si>
  <si>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</si>
  <si>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</si>
  <si>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</si>
  <si>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</si>
  <si>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</si>
  <si>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</si>
  <si>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</si>
  <si>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</si>
  <si>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</si>
  <si>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</si>
  <si>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</si>
  <si>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</si>
  <si>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</si>
  <si>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</si>
  <si>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</si>
  <si>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</si>
  <si>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</si>
  <si>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</si>
  <si>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</si>
  <si>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</si>
  <si>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</si>
  <si>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</si>
  <si>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</si>
  <si>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</si>
  <si>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</si>
  <si>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</si>
  <si>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</si>
  <si>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</si>
  <si>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</si>
  <si>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</si>
  <si>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</si>
  <si>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</si>
  <si>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</si>
  <si>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</si>
  <si>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</si>
  <si>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</si>
  <si>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</si>
  <si>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</si>
  <si>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</si>
  <si>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</si>
  <si>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</si>
  <si>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</si>
  <si>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</si>
  <si>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</si>
  <si>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</si>
  <si>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</si>
  <si>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</si>
  <si>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</si>
  <si>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</si>
  <si>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</si>
  <si>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</si>
  <si>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</si>
  <si>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</si>
  <si>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</si>
  <si>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</si>
  <si>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</si>
  <si>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</si>
  <si>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</si>
  <si>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</si>
  <si>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</si>
  <si>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</si>
  <si>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</si>
  <si>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</si>
  <si>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</si>
  <si>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</si>
  <si>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</si>
  <si>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</si>
  <si>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</si>
  <si>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</si>
  <si>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</si>
  <si>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</si>
  <si>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</si>
  <si>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</si>
  <si>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</si>
  <si>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</si>
  <si>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</si>
  <si>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</si>
  <si>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</si>
  <si>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</si>
  <si>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</si>
  <si>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</si>
  <si>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</si>
  <si>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</si>
  <si>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</si>
  <si>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</si>
  <si>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</si>
  <si>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</si>
  <si>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</si>
  <si>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</si>
  <si>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</si>
  <si>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</si>
  <si>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</si>
  <si>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</si>
  <si>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</si>
  <si>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</si>
  <si>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</si>
  <si>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</si>
  <si>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</si>
  <si>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</si>
  <si>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</si>
  <si>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</si>
  <si>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</si>
  <si>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</si>
  <si>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</si>
  <si>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</si>
  <si>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</si>
  <si>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</si>
  <si>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</si>
  <si>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</si>
  <si>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</si>
  <si>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</si>
  <si>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</si>
  <si>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</si>
  <si>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</si>
  <si>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</si>
  <si>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</si>
  <si>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</si>
  <si>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</si>
  <si>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</si>
  <si>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</si>
  <si>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</si>
  <si>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</si>
  <si>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</si>
  <si>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</si>
  <si>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</si>
  <si>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</si>
  <si>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</si>
  <si>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</si>
  <si>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</si>
  <si>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</si>
  <si>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</si>
  <si>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</si>
  <si>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</si>
  <si>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</si>
  <si>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</si>
  <si>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</si>
  <si>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</si>
  <si>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</si>
  <si>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</si>
  <si>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</si>
  <si>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</si>
  <si>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</si>
  <si>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</si>
  <si>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</si>
  <si>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</si>
  <si>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</si>
  <si>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</si>
  <si>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</si>
  <si>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</si>
  <si>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</si>
  <si>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</si>
  <si>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</si>
  <si>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</si>
  <si>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</si>
  <si>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</si>
  <si>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</si>
  <si>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</si>
  <si>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</si>
  <si>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</si>
  <si>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</si>
  <si>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</si>
  <si>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</si>
  <si>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</si>
  <si>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</si>
  <si>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</si>
  <si>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</si>
  <si>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</si>
  <si>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</si>
  <si>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</si>
  <si>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</si>
  <si>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</si>
  <si>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</si>
  <si>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</si>
  <si>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</si>
  <si>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</si>
  <si>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</si>
  <si>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</si>
  <si>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</si>
  <si>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</si>
  <si>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</si>
  <si>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</si>
  <si>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</si>
  <si>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</si>
  <si>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</si>
  <si>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</si>
  <si>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</si>
  <si>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</si>
  <si>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</si>
  <si>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</si>
  <si>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</si>
  <si>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</si>
  <si>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</si>
  <si>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</si>
  <si>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</si>
  <si>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</si>
  <si>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</si>
  <si>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</si>
  <si>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</si>
  <si>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</si>
  <si>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</si>
  <si>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</si>
  <si>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</si>
  <si>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</si>
  <si>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</si>
  <si>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</si>
  <si>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</si>
  <si>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</si>
  <si>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</si>
  <si>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</si>
  <si>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</si>
  <si>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</si>
  <si>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</si>
  <si>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</si>
  <si>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</si>
  <si>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</si>
  <si>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</si>
  <si>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</si>
  <si>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</si>
  <si>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</si>
  <si>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</si>
  <si>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</si>
  <si>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</si>
  <si>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</si>
  <si>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</si>
  <si>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</si>
  <si>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</si>
  <si>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</si>
  <si>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</si>
  <si>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</si>
  <si>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</si>
  <si>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</si>
  <si>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</si>
  <si>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</si>
  <si>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</si>
  <si>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</si>
  <si>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</si>
  <si>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</si>
  <si>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</si>
  <si>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</si>
  <si>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</si>
  <si>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</si>
  <si>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</si>
  <si>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</si>
  <si>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</si>
  <si>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</si>
  <si>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</si>
  <si>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</si>
  <si>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</si>
  <si>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</si>
  <si>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</si>
  <si>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</si>
  <si>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</si>
  <si>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</si>
  <si>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</si>
  <si>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</si>
  <si>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</si>
  <si>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</si>
  <si>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</si>
  <si>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</si>
  <si>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</si>
  <si>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</si>
  <si>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</si>
  <si>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</si>
  <si>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</si>
  <si>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</si>
  <si>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</si>
  <si>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</si>
  <si>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</si>
  <si>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</si>
  <si>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</si>
  <si>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</si>
  <si>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</si>
  <si>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</si>
  <si>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</si>
  <si>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</si>
  <si>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</si>
  <si>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</si>
  <si>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</si>
  <si>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</si>
  <si>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</si>
  <si>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</si>
  <si>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</si>
  <si>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</si>
  <si>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</si>
  <si>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</si>
  <si>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</si>
  <si>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</si>
  <si>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</si>
  <si>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</si>
  <si>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</si>
  <si>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</si>
  <si>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</si>
  <si>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</si>
  <si>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</si>
  <si>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</si>
  <si>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</si>
  <si>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</si>
  <si>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</si>
  <si>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</si>
  <si>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</si>
  <si>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</si>
  <si>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</si>
  <si>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</si>
  <si>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</si>
  <si>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</si>
  <si>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</si>
  <si>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</si>
  <si>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</si>
  <si>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</si>
  <si>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</si>
  <si>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</si>
  <si>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</si>
  <si>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</si>
  <si>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</si>
  <si>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</si>
  <si>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</si>
  <si>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</si>
  <si>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</si>
  <si>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</si>
  <si>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</si>
  <si>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</si>
  <si>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</si>
  <si>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</si>
  <si>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</si>
  <si>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</si>
  <si>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</si>
  <si>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</si>
  <si>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</si>
  <si>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</si>
  <si>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</si>
  <si>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</si>
  <si>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</si>
  <si>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</si>
  <si>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</si>
  <si>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</si>
  <si>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</si>
  <si>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</si>
  <si>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</si>
  <si>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</si>
  <si>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</si>
  <si>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</si>
  <si>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</si>
  <si>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</si>
  <si>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</si>
  <si>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</si>
  <si>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</si>
  <si>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</si>
  <si>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</si>
  <si>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</si>
  <si>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</si>
  <si>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</si>
  <si>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</si>
  <si>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</si>
  <si>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</si>
  <si>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</si>
  <si>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</si>
  <si>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</si>
  <si>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</si>
  <si>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</si>
  <si>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</si>
  <si>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</si>
  <si>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</si>
  <si>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</si>
  <si>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</si>
  <si>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</si>
  <si>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</si>
  <si>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</si>
  <si>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</si>
  <si>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</si>
  <si>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</si>
  <si>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</si>
  <si>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</si>
  <si>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</si>
  <si>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</si>
  <si>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</si>
  <si>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</si>
  <si>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</si>
  <si>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</si>
  <si>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</si>
  <si>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</si>
  <si>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</si>
  <si>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</si>
  <si>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</si>
  <si>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</si>
  <si>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</si>
  <si>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</si>
  <si>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</si>
  <si>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</si>
  <si>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</si>
  <si>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</si>
  <si>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</si>
  <si>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</si>
  <si>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</si>
  <si>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</si>
  <si>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</si>
  <si>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</si>
  <si>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</si>
  <si>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</si>
  <si>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</si>
  <si>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</si>
  <si>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</si>
  <si>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</si>
  <si>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</si>
  <si>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</si>
  <si>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</si>
  <si>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</si>
  <si>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</si>
  <si>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</si>
  <si>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</si>
  <si>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</si>
  <si>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</si>
  <si>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</si>
  <si>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</si>
  <si>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</si>
  <si>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</si>
  <si>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</si>
  <si>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</si>
  <si>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</si>
  <si>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</si>
  <si>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</si>
  <si>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</si>
  <si>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</si>
  <si>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</si>
  <si>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</si>
  <si>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</si>
  <si>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</si>
  <si>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</si>
  <si>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</si>
  <si>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</si>
  <si>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</si>
  <si>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</si>
  <si>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</si>
  <si>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</si>
  <si>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</si>
  <si>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</si>
  <si>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</si>
  <si>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</si>
  <si>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</si>
  <si>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</si>
  <si>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</si>
  <si>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</si>
  <si>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</si>
  <si>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</si>
  <si>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</si>
  <si>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</si>
  <si>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</si>
  <si>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</si>
  <si>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</si>
  <si>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</si>
  <si>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</si>
  <si>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</si>
  <si>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</si>
  <si>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</si>
  <si>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</si>
  <si>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</si>
  <si>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</si>
  <si>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</si>
  <si>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</si>
  <si>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</si>
  <si>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</si>
  <si>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</si>
  <si>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</si>
  <si>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</si>
  <si>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</si>
  <si>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</si>
  <si>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</si>
  <si>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</si>
  <si>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</si>
  <si>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</si>
  <si>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</si>
  <si>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</si>
  <si>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</si>
  <si>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</si>
  <si>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</si>
  <si>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</si>
  <si>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</si>
  <si>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</si>
  <si>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</si>
  <si>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</si>
  <si>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</si>
  <si>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</si>
  <si>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</si>
  <si>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</si>
  <si>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</si>
  <si>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</si>
  <si>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</si>
  <si>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</si>
  <si>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</si>
  <si>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</si>
  <si>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</si>
  <si>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</si>
  <si>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</si>
  <si>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</si>
  <si>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</si>
  <si>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</si>
  <si>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</si>
  <si>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</si>
  <si>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</si>
  <si>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</si>
  <si>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</si>
  <si>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</si>
  <si>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</si>
  <si>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</si>
  <si>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</si>
  <si>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</si>
  <si>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</si>
  <si>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</si>
  <si>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</si>
  <si>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</si>
  <si>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</si>
  <si>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</si>
  <si>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</si>
  <si>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</si>
  <si>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</si>
  <si>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</si>
  <si>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</si>
  <si>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</si>
  <si>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</si>
  <si>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</si>
  <si>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</si>
  <si>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</si>
  <si>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</si>
  <si>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</si>
  <si>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</si>
  <si>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</si>
  <si>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</si>
  <si>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</si>
  <si>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</si>
  <si>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</si>
  <si>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</si>
  <si>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</si>
  <si>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</si>
  <si>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</si>
  <si>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</si>
  <si>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</si>
  <si>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</si>
  <si>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</si>
  <si>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</si>
  <si>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</si>
  <si>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</si>
  <si>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</si>
  <si>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</si>
  <si>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</si>
  <si>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</si>
  <si>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</si>
  <si>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</si>
  <si>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</si>
  <si>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</si>
  <si>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</si>
  <si>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</si>
  <si>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</si>
  <si>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</si>
  <si>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</si>
  <si>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</si>
  <si>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</si>
  <si>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</si>
  <si>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</si>
  <si>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</si>
  <si>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</si>
  <si>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</si>
  <si>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</si>
  <si>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</si>
  <si>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</si>
  <si>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</si>
  <si>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</si>
  <si>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</si>
  <si>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</si>
  <si>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</si>
  <si>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</si>
  <si>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</si>
  <si>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</si>
  <si>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</si>
  <si>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</si>
  <si>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</si>
  <si>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</si>
  <si>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</si>
  <si>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</si>
  <si>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</si>
  <si>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</si>
  <si>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</si>
  <si>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</si>
  <si>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</si>
  <si>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</si>
  <si>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</si>
  <si>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</si>
  <si>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</si>
  <si>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</si>
  <si>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</si>
  <si>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</si>
  <si>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</si>
  <si>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</si>
  <si>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</si>
  <si>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</si>
  <si>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</si>
  <si>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</si>
  <si>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</si>
  <si>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</si>
  <si>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</si>
  <si>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</si>
  <si>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</si>
  <si>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</si>
  <si>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</si>
  <si>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</si>
  <si>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</si>
  <si>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</si>
  <si>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</si>
  <si>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</si>
  <si>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</si>
  <si>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</si>
  <si>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</si>
  <si>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</si>
  <si>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</si>
  <si>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</si>
  <si>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</si>
  <si>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</si>
  <si>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</si>
  <si>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</si>
  <si>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</si>
  <si>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</si>
  <si>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</si>
  <si>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</si>
  <si>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</si>
  <si>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</si>
  <si>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</si>
  <si>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</si>
  <si>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</si>
  <si>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</si>
  <si>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</si>
  <si>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</si>
  <si>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</si>
  <si>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</si>
  <si>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</si>
  <si>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</si>
  <si>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</si>
  <si>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</si>
  <si>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</si>
  <si>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</si>
  <si>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</si>
  <si>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</si>
  <si>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</si>
  <si>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</si>
  <si>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</si>
  <si>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</si>
  <si>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</si>
  <si>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</si>
  <si>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</si>
  <si>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</si>
  <si>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</si>
  <si>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</si>
  <si>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</si>
  <si>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</si>
  <si>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</si>
  <si>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</si>
  <si>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</si>
  <si>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</si>
  <si>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</si>
  <si>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</si>
  <si>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</si>
  <si>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</si>
  <si>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</si>
  <si>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</si>
  <si>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</si>
  <si>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</si>
  <si>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</si>
  <si>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</si>
  <si>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</si>
  <si>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</si>
  <si>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</si>
  <si>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</si>
  <si>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</si>
  <si>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</si>
  <si>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</si>
  <si>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</si>
  <si>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</si>
  <si>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</si>
  <si>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</si>
  <si>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</si>
  <si>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</si>
  <si>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</si>
  <si>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</si>
  <si>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</si>
  <si>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</si>
  <si>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</si>
  <si>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</si>
  <si>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</si>
  <si>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</si>
  <si>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</si>
  <si>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</si>
  <si>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</si>
  <si>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</si>
  <si>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</si>
  <si>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</si>
  <si>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</si>
  <si>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</si>
  <si>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</si>
  <si>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</si>
  <si>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</si>
  <si>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</si>
  <si>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</si>
  <si>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</si>
  <si>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</si>
  <si>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</si>
  <si>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</si>
  <si>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</si>
  <si>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</si>
  <si>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</si>
  <si>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</si>
  <si>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</si>
  <si>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</si>
  <si>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</si>
  <si>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</si>
  <si>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</si>
  <si>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</si>
  <si>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</si>
  <si>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</si>
  <si>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</si>
  <si>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</si>
  <si>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</si>
  <si>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</si>
  <si>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</si>
  <si>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</si>
  <si>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</si>
  <si>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</si>
  <si>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</si>
  <si>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</si>
  <si>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</si>
  <si>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</si>
  <si>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</si>
  <si>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</si>
  <si>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</si>
  <si>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</si>
  <si>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</si>
  <si>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</si>
  <si>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</si>
  <si>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</si>
  <si>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</si>
  <si>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</si>
  <si>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</si>
  <si>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</si>
  <si>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</si>
  <si>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</si>
  <si>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</si>
  <si>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</si>
  <si>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</si>
  <si>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</si>
  <si>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</si>
  <si>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</si>
  <si>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</si>
  <si>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</si>
  <si>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</si>
  <si>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</si>
  <si>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</si>
  <si>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</si>
  <si>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</si>
  <si>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</si>
  <si>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</si>
  <si>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</si>
  <si>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</si>
  <si>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</si>
  <si>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</si>
  <si>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</si>
  <si>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</si>
  <si>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</si>
  <si>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</si>
  <si>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</si>
  <si>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</si>
  <si>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</si>
  <si>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</si>
  <si>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</si>
  <si>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</si>
  <si>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</si>
  <si>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</si>
  <si>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</si>
  <si>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</si>
  <si>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</si>
  <si>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</si>
  <si>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</si>
  <si>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</si>
  <si>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</si>
  <si>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</si>
  <si>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</si>
  <si>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</si>
  <si>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</si>
  <si>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</si>
  <si>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</si>
  <si>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</si>
  <si>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</si>
  <si>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</si>
  <si>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</si>
  <si>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</si>
  <si>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</si>
  <si>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</si>
  <si>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</si>
  <si>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</si>
  <si>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</si>
  <si>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</si>
  <si>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</si>
  <si>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</si>
  <si>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</si>
  <si>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</si>
  <si>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</si>
  <si>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</si>
  <si>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</si>
  <si>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</si>
  <si>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</si>
  <si>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</si>
  <si>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</si>
  <si>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</si>
  <si>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</si>
  <si>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</si>
  <si>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</si>
  <si>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</si>
  <si>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</si>
  <si>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</si>
  <si>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</si>
  <si>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</si>
  <si>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</si>
  <si>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</si>
  <si>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</si>
  <si>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</si>
  <si>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</si>
  <si>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</si>
  <si>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</si>
  <si>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</si>
  <si>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</si>
  <si>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</si>
  <si>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</si>
  <si>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</si>
  <si>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</si>
  <si>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</si>
  <si>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</si>
  <si>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</si>
  <si>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</si>
  <si>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</si>
  <si>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</si>
  <si>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</si>
  <si>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</si>
  <si>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</si>
  <si>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</si>
  <si>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</si>
  <si>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</si>
  <si>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</si>
  <si>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</si>
  <si>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</si>
  <si>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</si>
  <si>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</si>
  <si>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</si>
  <si>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</si>
  <si>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</si>
  <si>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</si>
  <si>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</si>
  <si>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</si>
  <si>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</si>
  <si>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</si>
  <si>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</si>
  <si>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</si>
  <si>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</si>
  <si>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</si>
  <si>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</si>
  <si>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</si>
  <si>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</si>
  <si>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</si>
  <si>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</si>
  <si>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</si>
  <si>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</si>
  <si>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</si>
  <si>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</si>
  <si>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</si>
  <si>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</si>
  <si>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</si>
  <si>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</si>
  <si>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</si>
  <si>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</si>
  <si>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</si>
  <si>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</si>
  <si>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</si>
  <si>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</si>
  <si>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</si>
  <si>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</si>
  <si>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</si>
  <si>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</si>
  <si>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</si>
  <si>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</si>
  <si>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</si>
  <si>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</si>
  <si>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</si>
  <si>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</si>
  <si>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</si>
  <si>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</si>
  <si>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</si>
  <si>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</si>
  <si>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</si>
  <si>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</si>
  <si>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</si>
  <si>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</si>
  <si>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</si>
  <si>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</si>
  <si>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</si>
  <si>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</si>
  <si>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</si>
  <si>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</si>
  <si>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</si>
  <si>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</si>
  <si>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</si>
  <si>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</si>
  <si>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</si>
  <si>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</si>
  <si>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</si>
  <si>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</si>
  <si>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</si>
  <si>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</si>
  <si>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</si>
  <si>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</si>
  <si>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</si>
  <si>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</si>
  <si>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</si>
  <si>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</si>
  <si>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</si>
  <si>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</si>
  <si>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</si>
  <si>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</si>
  <si>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</si>
  <si>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</si>
  <si>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</si>
  <si>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</si>
  <si>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</si>
  <si>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</si>
  <si>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</si>
  <si>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</si>
  <si>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</si>
  <si>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</si>
  <si>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</si>
  <si>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</si>
  <si>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</si>
  <si>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</si>
  <si>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</si>
  <si>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</si>
  <si>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</si>
  <si>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</si>
  <si>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</si>
  <si>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</si>
  <si>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</si>
  <si>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</si>
  <si>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</si>
  <si>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</si>
  <si>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</si>
  <si>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</si>
  <si>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</si>
  <si>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</si>
  <si>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</si>
  <si>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</si>
  <si>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</si>
  <si>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</si>
  <si>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</si>
  <si>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</si>
  <si>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</si>
  <si>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</si>
  <si>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</si>
  <si>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</si>
  <si>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</si>
  <si>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</si>
  <si>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</si>
  <si>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</si>
  <si>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</si>
  <si>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</si>
  <si>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</si>
  <si>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</si>
  <si>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</si>
  <si>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</si>
  <si>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</si>
  <si>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</si>
  <si>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</si>
  <si>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</si>
  <si>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</si>
  <si>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</si>
  <si>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</si>
  <si>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</si>
  <si>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</si>
  <si>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</si>
  <si>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</si>
  <si>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</si>
  <si>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</si>
  <si>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</si>
  <si>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</si>
  <si>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</si>
  <si>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</si>
  <si>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</si>
  <si>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</si>
  <si>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</si>
  <si>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</si>
  <si>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</si>
  <si>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</si>
  <si>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</si>
  <si>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</si>
  <si>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</si>
  <si>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</si>
  <si>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</si>
  <si>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</si>
  <si>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</si>
  <si>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</si>
  <si>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</si>
  <si>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</si>
  <si>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</si>
  <si>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</si>
  <si>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</si>
  <si>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</si>
  <si>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</si>
  <si>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</si>
  <si>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</si>
  <si>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</si>
  <si>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</si>
  <si>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</si>
  <si>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</si>
  <si>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</si>
  <si>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</si>
  <si>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</si>
  <si>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</si>
  <si>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</si>
  <si>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</si>
  <si>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</si>
  <si>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</si>
  <si>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</si>
  <si>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</si>
  <si>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</si>
  <si>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</si>
  <si>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</si>
  <si>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</si>
  <si>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</si>
  <si>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</si>
  <si>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</si>
  <si>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</si>
  <si>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</si>
  <si>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</si>
  <si>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</si>
  <si>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</si>
  <si>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</si>
  <si>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</si>
  <si>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</si>
  <si>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</si>
  <si>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</si>
  <si>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</si>
  <si>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</si>
  <si>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</si>
  <si>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</si>
  <si>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</si>
  <si>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</si>
  <si>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</si>
  <si>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</si>
  <si>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</si>
  <si>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</si>
  <si>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</si>
  <si>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</si>
  <si>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</si>
  <si>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</si>
  <si>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</si>
  <si>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</si>
  <si>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</si>
  <si>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</si>
  <si>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</si>
  <si>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</si>
  <si>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</si>
  <si>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</si>
  <si>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</si>
  <si>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</si>
  <si>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</si>
  <si>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</si>
  <si>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</si>
  <si>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</si>
  <si>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</si>
  <si>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</si>
  <si>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</si>
  <si>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</si>
  <si>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</si>
  <si>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</si>
  <si>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</si>
  <si>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</si>
  <si>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</si>
  <si>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</si>
  <si>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</si>
  <si>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</si>
  <si>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</si>
  <si>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</si>
  <si>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</si>
  <si>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</si>
  <si>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</si>
  <si>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</si>
  <si>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</si>
  <si>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</si>
  <si>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</si>
  <si>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</si>
  <si>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</si>
  <si>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</si>
  <si>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</si>
  <si>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</si>
  <si>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</si>
  <si>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</si>
  <si>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</si>
  <si>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</si>
  <si>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</si>
  <si>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</si>
  <si>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</si>
  <si>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</si>
  <si>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</si>
  <si>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</si>
  <si>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</si>
  <si>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</si>
  <si>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</si>
  <si>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</si>
  <si>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</si>
  <si>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</si>
  <si>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</si>
  <si>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</si>
  <si>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</si>
  <si>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</si>
  <si>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</si>
  <si>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</si>
  <si>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</si>
  <si>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</si>
  <si>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</si>
  <si>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</si>
  <si>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</si>
  <si>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</si>
  <si>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</si>
  <si>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</si>
  <si>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</si>
  <si>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</si>
  <si>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</si>
  <si>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</si>
  <si>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</si>
  <si>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</si>
  <si>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</si>
  <si>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</si>
  <si>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</si>
  <si>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</si>
  <si>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</si>
  <si>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</si>
  <si>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</si>
  <si>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</si>
  <si>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</si>
  <si>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</si>
  <si>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</si>
  <si>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</si>
  <si>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</si>
  <si>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</si>
  <si>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</si>
  <si>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</si>
  <si>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</si>
  <si>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</si>
  <si>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</si>
  <si>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</si>
  <si>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</si>
  <si>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</si>
  <si>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</si>
  <si>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</si>
  <si>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</si>
  <si>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</si>
  <si>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</si>
  <si>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</si>
  <si>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</si>
  <si>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</si>
  <si>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</si>
  <si>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</si>
  <si>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</si>
  <si>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</si>
  <si>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</si>
  <si>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</si>
  <si>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</si>
  <si>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</si>
  <si>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</si>
  <si>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</si>
  <si>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</si>
  <si>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</si>
  <si>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</si>
  <si>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</si>
  <si>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</si>
  <si>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</si>
  <si>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</si>
  <si>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</si>
  <si>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</si>
  <si>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</si>
  <si>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</si>
  <si>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</si>
  <si>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</si>
  <si>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</si>
  <si>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</si>
  <si>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</si>
  <si>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</si>
  <si>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</si>
  <si>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</si>
  <si>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</si>
  <si>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</si>
  <si>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</si>
  <si>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</si>
  <si>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</si>
  <si>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</si>
  <si>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</si>
  <si>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</si>
  <si>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</si>
  <si>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</si>
  <si>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</si>
  <si>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</si>
  <si>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</si>
  <si>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</si>
  <si>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</si>
  <si>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</si>
  <si>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</si>
  <si>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</si>
  <si>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</si>
  <si>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</si>
  <si>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</si>
  <si>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</si>
  <si>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</si>
  <si>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</si>
  <si>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</si>
  <si>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</si>
  <si>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</si>
  <si>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</si>
  <si>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</si>
  <si>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</si>
  <si>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</si>
  <si>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</si>
  <si>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</si>
  <si>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</si>
  <si>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</si>
  <si>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</si>
  <si>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</si>
  <si>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</si>
  <si>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</si>
  <si>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</si>
  <si>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</si>
  <si>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</si>
  <si>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</si>
  <si>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</si>
  <si>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</si>
  <si>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</si>
  <si>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</si>
  <si>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</si>
  <si>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</si>
  <si>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</si>
  <si>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</si>
  <si>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</si>
  <si>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</si>
  <si>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</si>
  <si>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</si>
  <si>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</si>
  <si>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</si>
  <si>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</si>
  <si>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</si>
  <si>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</si>
  <si>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</si>
  <si>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</si>
  <si>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</si>
  <si>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</si>
  <si>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</si>
  <si>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</si>
  <si>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</si>
  <si>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</si>
  <si>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</si>
  <si>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</si>
  <si>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</si>
  <si>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</si>
  <si>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</si>
  <si>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</si>
  <si>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</si>
  <si>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</si>
  <si>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</si>
  <si>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</si>
  <si>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</si>
  <si>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</si>
  <si>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</si>
  <si>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</si>
  <si>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</si>
  <si>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</si>
  <si>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</si>
  <si>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</si>
  <si>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</si>
  <si>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</si>
  <si>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</si>
  <si>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</si>
  <si>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</si>
  <si>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</si>
  <si>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</si>
  <si>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</si>
  <si>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</si>
  <si>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</si>
  <si>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</si>
  <si>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</si>
  <si>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</si>
  <si>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</si>
  <si>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</si>
  <si>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</si>
  <si>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</si>
  <si>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</si>
  <si>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</si>
  <si>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</si>
  <si>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</si>
  <si>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</si>
  <si>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</si>
  <si>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</si>
  <si>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</si>
  <si>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</si>
  <si>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</si>
  <si>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</si>
  <si>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</si>
  <si>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</si>
  <si>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</si>
  <si>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</si>
  <si>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</si>
  <si>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</si>
  <si>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</si>
  <si>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</si>
  <si>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</si>
  <si>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</si>
  <si>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</si>
  <si>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</si>
  <si>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</si>
  <si>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</si>
  <si>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</si>
  <si>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</si>
  <si>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</si>
  <si>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</si>
  <si>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</si>
  <si>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</si>
  <si>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</si>
  <si>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</si>
  <si>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</si>
  <si>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</si>
  <si>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</si>
  <si>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</si>
  <si>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</si>
  <si>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</si>
  <si>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</si>
  <si>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</si>
  <si>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</si>
  <si>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</si>
  <si>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</si>
  <si>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</si>
  <si>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</si>
  <si>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</si>
  <si>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</si>
  <si>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</si>
  <si>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</si>
  <si>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</si>
  <si>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</si>
  <si>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</si>
  <si>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</si>
  <si>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</si>
  <si>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</si>
  <si>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</si>
  <si>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</si>
  <si>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</si>
  <si>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</si>
  <si>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</si>
  <si>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</si>
  <si>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</si>
  <si>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</si>
  <si>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</si>
  <si>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</si>
  <si>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</si>
  <si>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</si>
  <si>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</si>
  <si>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</si>
  <si>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</si>
  <si>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</si>
  <si>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</si>
  <si>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</si>
  <si>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</si>
  <si>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</si>
  <si>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</si>
  <si>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</si>
  <si>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</si>
  <si>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</si>
  <si>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</si>
  <si>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</si>
  <si>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</si>
  <si>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</si>
  <si>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</si>
  <si>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</si>
  <si>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</si>
  <si>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</si>
  <si>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</si>
  <si>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</si>
  <si>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</si>
  <si>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</si>
  <si>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</si>
  <si>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</si>
  <si>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</si>
  <si>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</si>
  <si>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</si>
  <si>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</si>
  <si>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</si>
  <si>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</si>
  <si>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</si>
  <si>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</si>
  <si>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</si>
  <si>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</si>
  <si>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</si>
  <si>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</si>
  <si>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</si>
  <si>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</si>
  <si>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</si>
  <si>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</si>
  <si>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</si>
  <si>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</si>
  <si>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</si>
  <si>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</si>
  <si>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</si>
  <si>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</si>
  <si>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</si>
  <si>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</si>
  <si>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</si>
  <si>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</si>
  <si>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</si>
  <si>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</si>
  <si>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</si>
  <si>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</si>
  <si>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</si>
  <si>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</si>
  <si>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</si>
  <si>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</si>
  <si>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</si>
  <si>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</si>
  <si>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</si>
  <si>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</si>
  <si>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</si>
  <si>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</si>
  <si>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</si>
  <si>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</si>
  <si>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</si>
  <si>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</si>
  <si>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</si>
  <si>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</si>
  <si>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</si>
  <si>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</si>
  <si>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</si>
  <si>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</si>
  <si>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</si>
  <si>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</si>
  <si>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</si>
  <si>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</si>
  <si>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</si>
  <si>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</si>
  <si>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</si>
  <si>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</si>
  <si>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</si>
  <si>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</si>
  <si>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</si>
  <si>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</si>
  <si>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</si>
  <si>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</si>
  <si>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</si>
  <si>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</si>
  <si>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</si>
  <si>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</si>
  <si>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</si>
  <si>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</si>
  <si>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</si>
  <si>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</si>
  <si>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</si>
  <si>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</si>
  <si>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</si>
  <si>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</si>
  <si>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</si>
  <si>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</si>
  <si>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</si>
  <si>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</si>
  <si>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</si>
  <si>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</si>
  <si>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</si>
  <si>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</si>
  <si>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</si>
  <si>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</si>
  <si>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</si>
  <si>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</si>
  <si>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</si>
  <si>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</si>
  <si>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</si>
  <si>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</si>
  <si>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</si>
  <si>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</si>
  <si>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</si>
  <si>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</si>
  <si>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</si>
  <si>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</si>
  <si>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</si>
  <si>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</si>
  <si>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</si>
  <si>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</si>
  <si>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</si>
  <si>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</si>
  <si>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</si>
  <si>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</si>
  <si>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</si>
  <si>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</si>
  <si>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</si>
  <si>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</si>
  <si>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</si>
  <si>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</si>
  <si>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</si>
  <si>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</si>
  <si>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</si>
  <si>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</si>
  <si>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</si>
  <si>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</si>
  <si>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</si>
  <si>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</si>
  <si>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</si>
  <si>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</si>
  <si>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</si>
  <si>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</si>
  <si>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</si>
  <si>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</si>
  <si>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</si>
  <si>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</si>
  <si>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</si>
  <si>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</si>
  <si>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</si>
  <si>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</si>
  <si>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</si>
  <si>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</si>
  <si>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</si>
  <si>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</si>
  <si>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</si>
  <si>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</si>
  <si>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</si>
  <si>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</si>
  <si>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</si>
  <si>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</si>
  <si>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</si>
  <si>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</si>
  <si>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</si>
  <si>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</si>
  <si>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</si>
  <si>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</si>
  <si>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</si>
  <si>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</si>
  <si>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</si>
  <si>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</si>
  <si>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</si>
  <si>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</si>
  <si>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</si>
  <si>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</si>
  <si>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</si>
  <si>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</si>
  <si>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</si>
  <si>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</si>
  <si>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</si>
  <si>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</si>
  <si>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</si>
  <si>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</si>
  <si>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</si>
  <si>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</si>
  <si>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</si>
  <si>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</si>
  <si>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</si>
  <si>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</si>
  <si>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</si>
  <si>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</si>
  <si>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</si>
  <si>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</si>
  <si>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</si>
  <si>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</si>
  <si>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</si>
  <si>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</si>
  <si>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</si>
  <si>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</si>
  <si>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</si>
  <si>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</si>
  <si>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</si>
  <si>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</si>
  <si>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</si>
  <si>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</si>
  <si>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</si>
  <si>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</si>
  <si>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</si>
  <si>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</si>
  <si>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</si>
  <si>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</si>
  <si>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</si>
  <si>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</si>
  <si>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</si>
  <si>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</si>
  <si>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</si>
  <si>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</si>
  <si>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</si>
  <si>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</si>
  <si>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</si>
  <si>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</si>
  <si>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</si>
  <si>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</si>
  <si>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</si>
  <si>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</si>
  <si>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</si>
  <si>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</si>
  <si>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</si>
  <si>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</si>
  <si>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</si>
  <si>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</si>
  <si>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</si>
  <si>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</si>
  <si>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</si>
  <si>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</si>
  <si>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</si>
  <si>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</si>
  <si>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</si>
  <si>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</si>
  <si>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</si>
  <si>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</si>
  <si>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</si>
  <si>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</si>
  <si>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</si>
  <si>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</si>
  <si>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</si>
  <si>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</si>
  <si>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</si>
  <si>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</si>
  <si>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</si>
  <si>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</si>
  <si>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</si>
  <si>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</si>
  <si>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</si>
  <si>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</si>
  <si>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</si>
  <si>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</si>
  <si>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</si>
  <si>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</si>
  <si>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</si>
  <si>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</si>
  <si>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</si>
  <si>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</si>
  <si>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</si>
  <si>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</si>
  <si>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</si>
  <si>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</si>
  <si>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</si>
  <si>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</si>
  <si>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</si>
  <si>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</si>
  <si>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</si>
  <si>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</si>
  <si>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</si>
  <si>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</si>
  <si>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</si>
  <si>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</si>
  <si>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</si>
  <si>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</si>
  <si>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</si>
  <si>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</si>
  <si>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</si>
  <si>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</si>
  <si>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</si>
  <si>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</si>
  <si>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</si>
  <si>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</si>
  <si>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</si>
  <si>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</si>
  <si>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</si>
  <si>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</si>
  <si>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</si>
  <si>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</si>
  <si>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</si>
  <si>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</si>
  <si>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</si>
  <si>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</si>
  <si>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</si>
  <si>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</si>
  <si>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</si>
  <si>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</si>
  <si>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</si>
  <si>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</si>
  <si>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</si>
  <si>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</si>
  <si>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</si>
  <si>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</si>
  <si>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</si>
  <si>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</si>
  <si>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</si>
  <si>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</si>
  <si>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</si>
  <si>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</si>
  <si>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</si>
  <si>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</si>
  <si>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</si>
  <si>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</si>
  <si>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</si>
  <si>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</si>
  <si>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</si>
  <si>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</si>
  <si>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</si>
  <si>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</si>
  <si>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</si>
  <si>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</si>
  <si>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</si>
  <si>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</si>
  <si>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</si>
  <si>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</si>
  <si>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</si>
  <si>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</si>
  <si>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</si>
  <si>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</si>
  <si>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</si>
  <si>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</si>
  <si>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</si>
  <si>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</si>
  <si>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</si>
  <si>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</si>
  <si>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</si>
  <si>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</si>
  <si>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</si>
  <si>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</si>
  <si>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</si>
  <si>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</si>
  <si>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</si>
  <si>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</si>
  <si>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</si>
  <si>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</si>
  <si>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</si>
  <si>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</si>
  <si>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</si>
  <si>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</si>
  <si>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</si>
  <si>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</si>
  <si>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</si>
  <si>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</si>
  <si>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</si>
  <si>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</si>
  <si>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</si>
  <si>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</si>
  <si>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</si>
  <si>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</si>
  <si>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</si>
  <si>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</si>
  <si>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</si>
  <si>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</si>
  <si>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</si>
  <si>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</si>
  <si>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</si>
  <si>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</si>
  <si>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</si>
  <si>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</si>
  <si>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</si>
  <si>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</si>
  <si>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</si>
  <si>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</si>
  <si>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</si>
  <si>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</si>
  <si>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</si>
  <si>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</si>
  <si>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</si>
  <si>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</si>
  <si>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</si>
  <si>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</si>
  <si>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</si>
  <si>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</si>
  <si>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</si>
  <si>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</si>
  <si>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</si>
  <si>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</si>
  <si>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</si>
  <si>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</si>
  <si>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</si>
  <si>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</si>
  <si>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</si>
  <si>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</si>
  <si>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</si>
  <si>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</si>
  <si>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</si>
  <si>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</si>
  <si>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</si>
  <si>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</si>
  <si>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</si>
  <si>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</si>
  <si>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</si>
  <si>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</si>
  <si>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</si>
  <si>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</si>
  <si>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</si>
  <si>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</si>
  <si>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</si>
  <si>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</si>
  <si>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</si>
  <si>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</si>
  <si>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</si>
  <si>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</si>
  <si>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</si>
  <si>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</si>
  <si>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</si>
  <si>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</si>
  <si>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</si>
  <si>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</si>
  <si>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</si>
  <si>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</si>
  <si>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</si>
  <si>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</si>
  <si>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</si>
  <si>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</si>
  <si>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</si>
  <si>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</si>
  <si>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</si>
  <si>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</si>
  <si>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</si>
  <si>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</si>
  <si>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</si>
  <si>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</si>
  <si>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</si>
  <si>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</si>
  <si>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</si>
  <si>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</si>
  <si>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</si>
  <si>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</si>
  <si>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</si>
  <si>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</si>
  <si>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</si>
  <si>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</si>
  <si>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</si>
  <si>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</si>
  <si>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</si>
  <si>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</si>
  <si>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</si>
  <si>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</si>
  <si>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</si>
  <si>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</si>
  <si>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</si>
  <si>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</si>
  <si>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</si>
  <si>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</si>
  <si>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</si>
  <si>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</si>
  <si>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</si>
  <si>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</si>
  <si>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</si>
  <si>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</si>
  <si>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</si>
  <si>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</si>
  <si>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</si>
  <si>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</si>
  <si>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</si>
  <si>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</si>
  <si>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</si>
  <si>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</si>
  <si>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</si>
  <si>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</si>
  <si>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</si>
  <si>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</si>
  <si>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</si>
  <si>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</si>
  <si>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</si>
  <si>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</si>
  <si>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</si>
  <si>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</si>
  <si>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</si>
  <si>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</si>
  <si>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</si>
  <si>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</si>
  <si>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</si>
  <si>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</si>
  <si>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</si>
  <si>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</si>
  <si>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</si>
  <si>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</si>
  <si>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</si>
  <si>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</si>
  <si>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</si>
  <si>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</si>
  <si>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</si>
  <si>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</si>
  <si>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</si>
  <si>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</si>
  <si>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</si>
  <si>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</si>
  <si>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</si>
  <si>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</si>
  <si>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</si>
  <si>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</si>
  <si>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</si>
  <si>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</si>
  <si>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</si>
  <si>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</si>
  <si>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</si>
  <si>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</si>
  <si>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</si>
  <si>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</si>
  <si>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</si>
  <si>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</si>
  <si>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</si>
  <si>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</si>
  <si>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</si>
  <si>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</si>
  <si>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</si>
  <si>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</si>
  <si>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</si>
  <si>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</si>
  <si>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</si>
  <si>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</si>
  <si>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</si>
  <si>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</si>
  <si>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</si>
  <si>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</si>
  <si>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</si>
  <si>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</si>
  <si>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</si>
  <si>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</si>
  <si>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</si>
  <si>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</si>
  <si>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</si>
  <si>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</si>
  <si>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</si>
  <si>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</si>
  <si>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</si>
  <si>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</si>
  <si>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</si>
  <si>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</si>
  <si>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</si>
  <si>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</si>
  <si>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</si>
  <si>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</si>
  <si>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</si>
  <si>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</si>
  <si>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</si>
  <si>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</si>
  <si>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</si>
  <si>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</si>
  <si>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</si>
  <si>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</si>
  <si>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</si>
  <si>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</si>
  <si>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</si>
  <si>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</si>
  <si>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</si>
  <si>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</si>
  <si>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</si>
  <si>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</si>
  <si>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</si>
  <si>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</si>
  <si>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</si>
  <si>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</si>
  <si>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</si>
  <si>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</si>
  <si>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</si>
  <si>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</si>
  <si>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</si>
  <si>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</si>
  <si>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</si>
  <si>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</si>
  <si>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</si>
  <si>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</si>
  <si>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</si>
  <si>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</si>
  <si>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</si>
  <si>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</si>
  <si>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</si>
  <si>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</si>
  <si>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</si>
  <si>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</si>
  <si>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</si>
  <si>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</si>
  <si>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</si>
  <si>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</si>
  <si>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</si>
  <si>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</si>
  <si>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</si>
  <si>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</si>
  <si>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</si>
  <si>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</si>
  <si>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</si>
  <si>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</si>
  <si>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</si>
  <si>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</si>
  <si>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</si>
  <si>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</si>
  <si>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</si>
  <si>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</si>
  <si>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</si>
  <si>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</si>
  <si>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</si>
  <si>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</si>
  <si>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</si>
  <si>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</si>
  <si>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</si>
  <si>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</si>
  <si>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</si>
  <si>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</si>
  <si>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</si>
  <si>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</si>
  <si>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</si>
  <si>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</si>
  <si>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</si>
  <si>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</si>
  <si>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</si>
  <si>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</si>
  <si>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</si>
  <si>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</si>
  <si>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</si>
  <si>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</si>
  <si>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</si>
  <si>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</si>
  <si>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</si>
  <si>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</si>
  <si>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</si>
  <si>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</si>
  <si>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</si>
  <si>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</si>
  <si>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</si>
  <si>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</si>
  <si>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</si>
  <si>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</si>
  <si>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</si>
  <si>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</si>
  <si>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</si>
  <si>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</si>
  <si>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</si>
  <si>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</si>
  <si>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</si>
  <si>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</si>
  <si>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</si>
  <si>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</si>
  <si>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</si>
  <si>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</si>
  <si>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</si>
  <si>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</si>
  <si>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</si>
  <si>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</si>
  <si>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</si>
  <si>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</si>
  <si>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</si>
  <si>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</si>
  <si>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</si>
  <si>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</si>
  <si>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</si>
  <si>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</si>
  <si>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</si>
  <si>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</si>
  <si>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</si>
  <si>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</si>
  <si>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</si>
  <si>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</si>
  <si>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</si>
  <si>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</si>
  <si>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</si>
  <si>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</si>
  <si>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</si>
  <si>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</si>
  <si>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</si>
  <si>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</si>
  <si>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</si>
  <si>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</si>
  <si>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</si>
  <si>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</si>
  <si>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</si>
  <si>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</si>
  <si>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</si>
  <si>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</si>
  <si>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</si>
  <si>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</si>
  <si>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</si>
  <si>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</si>
  <si>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</si>
  <si>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</si>
  <si>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</si>
  <si>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</si>
  <si>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</si>
  <si>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</si>
  <si>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</si>
  <si>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</si>
  <si>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</si>
  <si>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</si>
  <si>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</si>
  <si>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</si>
  <si>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</si>
  <si>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</si>
  <si>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</si>
  <si>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</si>
  <si>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</si>
  <si>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</si>
  <si>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</si>
  <si>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</si>
  <si>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</si>
  <si>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</si>
  <si>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</si>
  <si>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</si>
  <si>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</si>
  <si>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</si>
  <si>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</si>
  <si>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</si>
  <si>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</si>
  <si>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</si>
  <si>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</si>
  <si>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</si>
  <si>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</si>
  <si>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</si>
  <si>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</si>
  <si>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</si>
  <si>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</si>
  <si>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</si>
  <si>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</si>
  <si>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</si>
  <si>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</si>
  <si>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</si>
  <si>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</si>
  <si>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</si>
  <si>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</si>
  <si>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</si>
  <si>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</si>
  <si>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</si>
  <si>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</si>
  <si>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</si>
  <si>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</si>
  <si>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</si>
  <si>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</si>
  <si>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</si>
  <si>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</si>
  <si>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</si>
  <si>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</si>
  <si>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</si>
  <si>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</si>
  <si>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</si>
  <si>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</si>
  <si>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</si>
  <si>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</si>
  <si>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</si>
  <si>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</si>
  <si>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</si>
  <si>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</si>
  <si>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</si>
  <si>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</si>
  <si>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</si>
  <si>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</si>
  <si>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</si>
  <si>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</si>
  <si>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</si>
  <si>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</si>
  <si>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</si>
  <si>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</si>
  <si>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</si>
  <si>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</si>
  <si>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</si>
  <si>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</si>
  <si>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</si>
  <si>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</si>
  <si>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</si>
  <si>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</si>
  <si>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</si>
  <si>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</si>
  <si>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</si>
  <si>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</si>
  <si>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</si>
  <si>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</si>
  <si>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</si>
  <si>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</si>
  <si>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</si>
  <si>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</si>
  <si>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</si>
  <si>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</si>
  <si>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</si>
  <si>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</si>
  <si>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</si>
  <si>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</si>
  <si>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</si>
  <si>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</si>
  <si>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</si>
  <si>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</si>
  <si>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</si>
  <si>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</si>
  <si>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</si>
  <si>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</si>
  <si>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</si>
  <si>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</si>
  <si>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</si>
  <si>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</si>
  <si>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</si>
  <si>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</si>
  <si>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</si>
  <si>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</si>
  <si>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</si>
  <si>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</si>
  <si>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</si>
  <si>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</si>
  <si>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</si>
  <si>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</si>
  <si>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</si>
  <si>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</si>
  <si>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</si>
  <si>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</si>
  <si>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</si>
  <si>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</si>
  <si>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</si>
  <si>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</si>
  <si>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</si>
  <si>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</si>
  <si>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</si>
  <si>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</si>
  <si>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</si>
  <si>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</si>
  <si>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</si>
  <si>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</si>
  <si>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</si>
  <si>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</si>
  <si>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</si>
  <si>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</si>
  <si>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</si>
  <si>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</si>
  <si>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</si>
  <si>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</si>
  <si>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</si>
  <si>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</si>
  <si>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</si>
  <si>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</si>
  <si>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</si>
  <si>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</si>
  <si>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</si>
  <si>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</si>
  <si>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</si>
  <si>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</si>
  <si>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</si>
  <si>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</si>
  <si>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</si>
  <si>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</si>
  <si>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</si>
  <si>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</si>
  <si>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</si>
  <si>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</si>
  <si>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</si>
  <si>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</si>
  <si>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</si>
  <si>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</si>
  <si>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</si>
  <si>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</si>
  <si>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</si>
  <si>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</si>
  <si>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</si>
  <si>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</si>
  <si>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</si>
  <si>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</si>
  <si>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</si>
  <si>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</si>
  <si>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</si>
  <si>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</si>
  <si>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</si>
  <si>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</si>
  <si>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</si>
  <si>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</si>
  <si>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</si>
  <si>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</si>
  <si>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</si>
  <si>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</si>
  <si>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</si>
  <si>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</si>
  <si>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</si>
  <si>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</si>
  <si>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</si>
  <si>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</si>
  <si>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</si>
  <si>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</si>
  <si>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</si>
  <si>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</si>
  <si>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</si>
  <si>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</si>
  <si>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</si>
  <si>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</si>
  <si>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</si>
  <si>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</si>
  <si>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</si>
  <si>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</si>
  <si>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</si>
  <si>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</si>
  <si>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</si>
  <si>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</si>
  <si>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</si>
  <si>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</si>
  <si>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</si>
  <si>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</si>
  <si>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</si>
  <si>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</si>
  <si>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</si>
  <si>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</si>
  <si>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</si>
  <si>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</si>
  <si>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</si>
  <si>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</si>
  <si>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</si>
  <si>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</si>
  <si>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</si>
  <si>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</si>
  <si>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</si>
  <si>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</si>
  <si>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</si>
  <si>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</si>
  <si>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</si>
  <si>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</si>
  <si>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</si>
  <si>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</si>
  <si>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</si>
  <si>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</si>
  <si>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</si>
  <si>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</si>
  <si>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</si>
  <si>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</si>
  <si>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</si>
  <si>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</si>
  <si>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</si>
  <si>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</si>
  <si>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</si>
  <si>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</si>
  <si>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</si>
  <si>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</si>
  <si>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</si>
  <si>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</si>
  <si>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</si>
  <si>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</si>
  <si>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</si>
  <si>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</si>
  <si>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</si>
  <si>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</si>
  <si>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</si>
  <si>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</si>
  <si>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</si>
  <si>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</si>
  <si>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</si>
  <si>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</si>
  <si>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</si>
  <si>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</si>
  <si>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</si>
  <si>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</si>
  <si>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</si>
  <si>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</si>
  <si>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</si>
  <si>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</si>
  <si>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</si>
  <si>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</si>
  <si>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</si>
  <si>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</si>
  <si>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</si>
  <si>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</si>
  <si>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</si>
  <si>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</si>
  <si>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</si>
  <si>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</si>
  <si>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</si>
  <si>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</si>
  <si>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</si>
  <si>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</si>
  <si>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</si>
  <si>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</si>
  <si>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</si>
  <si>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</si>
  <si>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</si>
  <si>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</si>
  <si>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</si>
  <si>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</si>
  <si>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</si>
  <si>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</si>
  <si>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</si>
  <si>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</si>
  <si>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</si>
  <si>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</si>
  <si>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</si>
  <si>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</si>
  <si>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</si>
  <si>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</si>
  <si>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</si>
  <si>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</si>
  <si>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</si>
  <si>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</si>
  <si>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</si>
  <si>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</si>
  <si>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</si>
  <si>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</si>
  <si>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</si>
  <si>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</si>
  <si>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</si>
  <si>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</si>
  <si>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</si>
  <si>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</si>
  <si>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</si>
  <si>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</si>
  <si>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</si>
  <si>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</si>
  <si>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</si>
  <si>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</si>
  <si>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</si>
  <si>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</si>
  <si>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</si>
  <si>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</si>
  <si>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</si>
  <si>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</si>
  <si>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</si>
  <si>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</si>
  <si>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</si>
  <si>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</si>
  <si>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</si>
  <si>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</si>
  <si>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</si>
  <si>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</si>
  <si>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</si>
  <si>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</si>
  <si>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</si>
  <si>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</si>
  <si>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</si>
  <si>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</si>
  <si>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</si>
  <si>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</si>
  <si>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</si>
  <si>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</si>
  <si>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</si>
  <si>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</si>
  <si>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</si>
  <si>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</si>
  <si>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</si>
  <si>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</si>
  <si>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</si>
  <si>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</si>
  <si>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</si>
  <si>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</si>
  <si>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</si>
  <si>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</si>
  <si>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</si>
  <si>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</si>
  <si>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</si>
  <si>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</si>
  <si>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</si>
  <si>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</si>
  <si>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</si>
  <si>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</si>
  <si>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</si>
  <si>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</si>
  <si>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</si>
  <si>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</si>
  <si>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</si>
  <si>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</si>
  <si>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</si>
  <si>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</si>
  <si>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</si>
  <si>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</si>
  <si>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</si>
  <si>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</si>
  <si>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</si>
  <si>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</si>
  <si>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</si>
  <si>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</si>
  <si>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</si>
  <si>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</si>
  <si>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</si>
  <si>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</si>
  <si>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</si>
  <si>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</si>
  <si>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</si>
  <si>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</si>
  <si>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</si>
  <si>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</si>
  <si>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</si>
  <si>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</si>
  <si>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</si>
  <si>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</si>
  <si>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</si>
  <si>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</si>
  <si>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</si>
  <si>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</si>
  <si>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</si>
  <si>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</si>
  <si>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</si>
  <si>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</si>
  <si>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</si>
  <si>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</si>
  <si>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</si>
  <si>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</si>
  <si>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</si>
  <si>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</si>
  <si>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</si>
  <si>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</si>
  <si>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</si>
  <si>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</si>
  <si>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</si>
  <si>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</si>
  <si>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</si>
  <si>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</si>
  <si>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</si>
  <si>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</si>
  <si>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</si>
  <si>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</si>
  <si>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</si>
  <si>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</si>
  <si>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</si>
  <si>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</si>
  <si>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</si>
  <si>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</si>
  <si>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</si>
  <si>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</si>
  <si>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</si>
  <si>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</si>
  <si>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</si>
  <si>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</si>
  <si>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</si>
  <si>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</si>
  <si>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</si>
  <si>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</si>
  <si>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</si>
  <si>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</si>
  <si>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</si>
  <si>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</si>
  <si>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</si>
  <si>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</si>
  <si>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</si>
  <si>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</si>
  <si>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</si>
  <si>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</si>
  <si>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</si>
  <si>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</si>
  <si>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</si>
  <si>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</si>
  <si>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</si>
  <si>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</si>
  <si>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</si>
  <si>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</si>
  <si>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</si>
  <si>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</si>
  <si>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</si>
  <si>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</si>
  <si>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</si>
  <si>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</si>
  <si>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</si>
  <si>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</si>
  <si>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</si>
  <si>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</si>
  <si>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</si>
  <si>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</si>
  <si>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</si>
  <si>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</si>
  <si>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</si>
  <si>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</si>
  <si>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</si>
  <si>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</si>
  <si>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</si>
  <si>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</si>
  <si>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</si>
  <si>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</si>
  <si>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</si>
  <si>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</si>
  <si>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</si>
  <si>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</si>
  <si>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</si>
  <si>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</si>
  <si>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</si>
  <si>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</si>
  <si>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</si>
  <si>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</si>
  <si>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</si>
  <si>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</si>
  <si>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</si>
  <si>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</si>
  <si>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</si>
  <si>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</si>
  <si>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</si>
  <si>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</si>
  <si>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</si>
  <si>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</si>
  <si>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</si>
  <si>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</si>
  <si>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</si>
  <si>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</si>
  <si>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</si>
  <si>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</si>
  <si>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</si>
  <si>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</si>
  <si>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</si>
  <si>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</si>
  <si>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</si>
  <si>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</si>
  <si>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</si>
  <si>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</si>
  <si>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</si>
  <si>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</si>
  <si>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</si>
  <si>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</si>
  <si>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</si>
  <si>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</si>
  <si>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</si>
  <si>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</si>
  <si>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</si>
  <si>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</si>
  <si>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</si>
  <si>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</si>
  <si>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</si>
  <si>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</si>
  <si>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</si>
  <si>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</si>
  <si>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</si>
  <si>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</si>
  <si>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</si>
  <si>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</si>
  <si>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</si>
  <si>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</si>
  <si>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</si>
  <si>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</si>
  <si>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</si>
  <si>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</si>
  <si>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</si>
  <si>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</si>
  <si>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</si>
  <si>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</si>
  <si>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</si>
  <si>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</si>
  <si>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</si>
  <si>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</si>
  <si>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</si>
  <si>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</si>
  <si>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</si>
  <si>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</si>
  <si>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</si>
  <si>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</si>
  <si>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</si>
  <si>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</si>
  <si>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</si>
  <si>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</si>
  <si>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</si>
  <si>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</si>
  <si>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</si>
  <si>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</si>
  <si>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</si>
  <si>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</si>
  <si>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</si>
  <si>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</si>
  <si>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</si>
  <si>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</si>
  <si>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</si>
  <si>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</si>
  <si>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</si>
  <si>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</si>
  <si>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</si>
  <si>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</si>
  <si>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</si>
  <si>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</si>
  <si>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</si>
  <si>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</si>
  <si>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</si>
  <si>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</si>
  <si>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</si>
  <si>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</si>
  <si>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</si>
  <si>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</si>
  <si>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</si>
  <si>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</si>
  <si>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</si>
  <si>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</si>
  <si>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</si>
  <si>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</si>
  <si>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</si>
  <si>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</si>
  <si>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</si>
  <si>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</si>
  <si>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</si>
  <si>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</si>
  <si>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</si>
  <si>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</si>
  <si>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</si>
  <si>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</si>
  <si>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</si>
  <si>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</si>
  <si>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</si>
  <si>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</si>
  <si>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</si>
  <si>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</si>
  <si>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</si>
  <si>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</si>
  <si>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</si>
  <si>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</si>
  <si>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</si>
  <si>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</si>
  <si>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</si>
  <si>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</si>
  <si>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</si>
  <si>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</si>
  <si>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</si>
  <si>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</si>
  <si>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</si>
  <si>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</si>
  <si>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</si>
  <si>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</si>
  <si>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</si>
  <si>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</si>
  <si>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</si>
  <si>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</si>
  <si>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</si>
  <si>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</si>
  <si>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</si>
  <si>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</si>
  <si>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</si>
  <si>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</si>
  <si>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</si>
  <si>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</si>
  <si>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</si>
  <si>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</si>
  <si>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</si>
  <si>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</si>
  <si>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</si>
  <si>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</si>
  <si>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</si>
  <si>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</si>
  <si>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</si>
  <si>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</si>
  <si>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</si>
  <si>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</si>
  <si>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</si>
  <si>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</si>
  <si>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</si>
  <si>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</si>
  <si>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</si>
  <si>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</si>
  <si>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</si>
  <si>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</si>
  <si>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</si>
  <si>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</si>
  <si>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</si>
  <si>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</si>
  <si>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</si>
  <si>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</si>
  <si>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</si>
  <si>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</si>
  <si>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</si>
  <si>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</si>
  <si>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</si>
  <si>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</si>
  <si>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</si>
  <si>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</si>
  <si>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</si>
  <si>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</si>
  <si>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</si>
  <si>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</si>
  <si>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</si>
  <si>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</si>
  <si>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</si>
  <si>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</si>
  <si>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</si>
  <si>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</si>
  <si>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</si>
  <si>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</si>
  <si>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</si>
  <si>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</si>
  <si>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</si>
  <si>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</si>
  <si>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</si>
  <si>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</si>
  <si>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</si>
  <si>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</si>
  <si>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</si>
  <si>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</si>
  <si>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</si>
  <si>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</si>
  <si>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</si>
  <si>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</si>
  <si>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</si>
  <si>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</si>
  <si>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</si>
  <si>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</si>
  <si>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</si>
  <si>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</si>
  <si>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</si>
  <si>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</si>
  <si>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</si>
  <si>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</si>
  <si>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</si>
  <si>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</si>
  <si>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</si>
  <si>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</si>
  <si>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</si>
  <si>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</si>
  <si>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</si>
  <si>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</si>
  <si>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</si>
  <si>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</si>
  <si>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</si>
  <si>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</si>
  <si>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</si>
  <si>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</si>
  <si>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</si>
  <si>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</si>
  <si>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</si>
  <si>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</si>
  <si>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</si>
  <si>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</si>
  <si>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</si>
  <si>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</si>
  <si>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</si>
  <si>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</si>
  <si>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</si>
  <si>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</si>
  <si>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</si>
  <si>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</si>
  <si>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</si>
  <si>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</si>
  <si>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</si>
  <si>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</si>
  <si>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</si>
  <si>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</si>
  <si>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</si>
  <si>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</si>
  <si>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</si>
  <si>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</si>
  <si>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</si>
  <si>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</si>
  <si>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</si>
  <si>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</si>
  <si>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</si>
  <si>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</si>
  <si>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</si>
  <si>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</si>
  <si>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</si>
  <si>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</si>
  <si>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</si>
  <si>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</si>
  <si>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</si>
  <si>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</si>
  <si>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</si>
  <si>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</si>
  <si>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</si>
  <si>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</si>
  <si>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</si>
  <si>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</si>
  <si>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</si>
  <si>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</si>
  <si>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</si>
  <si>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</si>
  <si>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</si>
  <si>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</si>
  <si>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</si>
  <si>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</si>
  <si>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</si>
  <si>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</si>
  <si>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</si>
  <si>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</si>
  <si>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</si>
  <si>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</si>
  <si>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</si>
  <si>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</si>
  <si>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</si>
  <si>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</si>
  <si>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</si>
  <si>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</si>
  <si>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</si>
  <si>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</si>
  <si>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</si>
  <si>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</si>
  <si>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</si>
  <si>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</si>
  <si>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</si>
  <si>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</si>
  <si>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</si>
  <si>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</si>
  <si>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</si>
  <si>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</si>
  <si>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</si>
  <si>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</si>
  <si>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</si>
  <si>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</si>
  <si>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</si>
  <si>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</si>
  <si>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</si>
  <si>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</si>
  <si>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</si>
  <si>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</si>
  <si>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</si>
  <si>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</si>
  <si>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</si>
  <si>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</si>
  <si>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</si>
  <si>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</si>
  <si>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</si>
  <si>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</si>
  <si>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</si>
  <si>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</si>
  <si>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</si>
  <si>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</si>
  <si>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</si>
  <si>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</si>
  <si>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</si>
  <si>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</si>
  <si>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</si>
  <si>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</si>
  <si>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</si>
  <si>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</si>
  <si>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</si>
  <si>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</si>
  <si>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</si>
  <si>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</si>
  <si>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</si>
  <si>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</si>
  <si>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</si>
  <si>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</si>
  <si>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</si>
  <si>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</si>
  <si>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</si>
  <si>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</si>
  <si>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</si>
  <si>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</si>
  <si>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</si>
  <si>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</si>
  <si>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</si>
  <si>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</si>
  <si>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</si>
  <si>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</si>
  <si>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</si>
  <si>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</si>
  <si>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</si>
  <si>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</si>
  <si>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</si>
  <si>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</si>
  <si>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</si>
  <si>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</si>
  <si>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</si>
  <si>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</si>
  <si>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</si>
  <si>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</si>
  <si>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</si>
  <si>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</si>
  <si>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</si>
  <si>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</si>
  <si>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</si>
  <si>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</si>
  <si>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</si>
  <si>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</si>
  <si>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</si>
  <si>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</si>
  <si>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</si>
  <si>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</si>
  <si>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</si>
  <si>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</si>
  <si>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</si>
  <si>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</si>
  <si>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</si>
  <si>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</si>
  <si>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</si>
  <si>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</si>
  <si>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</si>
  <si>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</si>
  <si>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</si>
  <si>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</si>
  <si>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</si>
  <si>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</si>
  <si>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</si>
  <si>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</si>
  <si>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</si>
  <si>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</si>
  <si>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</si>
  <si>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</si>
  <si>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</si>
  <si>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</si>
  <si>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</si>
  <si>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</si>
  <si>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</si>
  <si>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</si>
  <si>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</si>
  <si>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</si>
  <si>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</si>
  <si>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</si>
  <si>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</si>
  <si>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</si>
  <si>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</si>
  <si>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</si>
  <si>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</si>
  <si>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</si>
  <si>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</si>
  <si>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</si>
  <si>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</si>
  <si>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</si>
  <si>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</si>
  <si>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</si>
  <si>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</si>
  <si>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</si>
  <si>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</si>
  <si>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</si>
  <si>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</si>
  <si>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</si>
  <si>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</si>
  <si>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</si>
  <si>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</si>
  <si>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</si>
  <si>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</si>
  <si>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</si>
  <si>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</si>
  <si>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</si>
  <si>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</si>
  <si>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</si>
  <si>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</si>
  <si>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</si>
  <si>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</si>
  <si>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</si>
  <si>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</si>
  <si>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</si>
  <si>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</si>
  <si>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</si>
  <si>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</si>
  <si>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</si>
  <si>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</si>
  <si>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</si>
  <si>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</si>
  <si>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</si>
  <si>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</si>
  <si>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</si>
  <si>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</si>
  <si>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</si>
  <si>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</si>
  <si>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</si>
  <si>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</si>
  <si>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</si>
  <si>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</si>
  <si>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</si>
  <si>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</si>
  <si>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</si>
  <si>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</si>
  <si>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</si>
  <si>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</si>
  <si>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</si>
  <si>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</si>
  <si>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</si>
  <si>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</si>
  <si>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</si>
  <si>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</si>
  <si>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</si>
  <si>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</si>
  <si>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</si>
  <si>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</si>
  <si>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</si>
  <si>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</si>
  <si>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</si>
  <si>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</si>
  <si>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</si>
  <si>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</si>
  <si>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</si>
  <si>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</si>
  <si>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</si>
  <si>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</si>
  <si>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</si>
  <si>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</si>
  <si>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</si>
  <si>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</si>
  <si>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</si>
  <si>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</si>
  <si>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</si>
  <si>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</si>
  <si>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</si>
  <si>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</si>
  <si>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</si>
  <si>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</si>
  <si>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</si>
  <si>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</si>
  <si>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</si>
  <si>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</si>
  <si>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</si>
  <si>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</si>
  <si>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</si>
  <si>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</si>
  <si>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</si>
  <si>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</si>
  <si>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</si>
  <si>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</si>
  <si>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</si>
  <si>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</si>
  <si>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</si>
  <si>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</si>
  <si>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</si>
  <si>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</si>
  <si>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</si>
  <si>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</si>
  <si>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</si>
  <si>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</si>
  <si>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</si>
  <si>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</si>
  <si>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</si>
  <si>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</si>
  <si>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</si>
  <si>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</si>
  <si>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</si>
  <si>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</si>
  <si>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</si>
  <si>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</si>
  <si>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</si>
  <si>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</si>
  <si>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</si>
  <si>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</si>
  <si>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</si>
  <si>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</si>
  <si>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</si>
  <si>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</si>
  <si>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</si>
  <si>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</si>
  <si>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</si>
  <si>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</si>
  <si>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</si>
  <si>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</si>
  <si>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</si>
  <si>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</si>
  <si>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</si>
  <si>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</si>
  <si>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</si>
  <si>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</si>
  <si>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</si>
  <si>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</si>
  <si>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</si>
  <si>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</si>
  <si>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</si>
  <si>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</si>
  <si>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</si>
  <si>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</si>
  <si>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</si>
  <si>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</si>
  <si>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</si>
  <si>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</si>
  <si>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</si>
  <si>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</si>
  <si>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</si>
  <si>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</si>
  <si>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</si>
  <si>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</si>
  <si>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</si>
  <si>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</si>
  <si>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</si>
  <si>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</si>
  <si>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</si>
  <si>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</si>
  <si>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</si>
  <si>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</si>
  <si>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</si>
  <si>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</si>
  <si>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</si>
  <si>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</si>
  <si>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</si>
  <si>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</si>
  <si>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</si>
  <si>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</si>
  <si>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</si>
  <si>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</si>
  <si>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</si>
  <si>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</si>
  <si>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</si>
  <si>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</si>
  <si>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</si>
  <si>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</si>
  <si>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</si>
  <si>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</si>
  <si>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</si>
  <si>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</si>
  <si>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</si>
  <si>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</si>
  <si>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</si>
  <si>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</si>
  <si>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</si>
  <si>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</si>
  <si>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</si>
  <si>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</si>
  <si>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</si>
  <si>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</si>
  <si>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</si>
  <si>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</si>
  <si>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</si>
  <si>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</si>
  <si>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</si>
  <si>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</si>
  <si>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</si>
  <si>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</si>
  <si>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</si>
  <si>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</si>
  <si>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</si>
  <si>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</si>
  <si>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</si>
  <si>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</si>
  <si>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</si>
  <si>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</si>
  <si>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</si>
  <si>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</si>
  <si>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</si>
  <si>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</si>
  <si>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</si>
  <si>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</si>
  <si>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</si>
  <si>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</si>
  <si>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</si>
  <si>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</si>
  <si>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</si>
  <si>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</si>
  <si>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</si>
  <si>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</si>
  <si>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</si>
  <si>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</si>
  <si>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</si>
  <si>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</si>
  <si>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</si>
  <si>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</si>
  <si>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</si>
  <si>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</si>
  <si>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</si>
  <si>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</si>
  <si>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</si>
  <si>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</si>
  <si>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</si>
  <si>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</si>
  <si>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</si>
  <si>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</si>
  <si>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</si>
  <si>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</si>
  <si>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</si>
  <si>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</si>
  <si>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</si>
  <si>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</si>
  <si>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</si>
  <si>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</si>
  <si>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</si>
  <si>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</si>
  <si>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</si>
  <si>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</si>
  <si>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</si>
  <si>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</si>
  <si>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</si>
  <si>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</si>
  <si>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</si>
  <si>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</si>
  <si>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</si>
  <si>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</si>
  <si>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</si>
  <si>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</si>
  <si>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</si>
  <si>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</si>
  <si>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</si>
  <si>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</si>
  <si>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</si>
  <si>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</si>
  <si>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</si>
  <si>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</si>
  <si>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</si>
  <si>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</si>
  <si>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</si>
  <si>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</si>
  <si>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</si>
  <si>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</si>
  <si>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</si>
  <si>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</si>
  <si>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</si>
  <si>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</si>
  <si>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</si>
  <si>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</si>
  <si>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</si>
  <si>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</si>
  <si>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</si>
  <si>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</si>
  <si>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</si>
  <si>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</si>
  <si>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</si>
  <si>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</si>
  <si>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</si>
  <si>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</si>
  <si>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</si>
  <si>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</si>
  <si>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</si>
  <si>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</si>
  <si>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</si>
  <si>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</si>
  <si>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</si>
  <si>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</si>
  <si>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</si>
  <si>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</si>
  <si>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</si>
  <si>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</si>
  <si>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</si>
  <si>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</si>
  <si>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</si>
  <si>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</si>
  <si>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</si>
  <si>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</si>
  <si>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</si>
  <si>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</si>
  <si>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</si>
  <si>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</si>
  <si>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</si>
  <si>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</si>
  <si>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</si>
  <si>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</si>
  <si>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</si>
  <si>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</si>
  <si>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</si>
  <si>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</si>
  <si>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</si>
  <si>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</si>
  <si>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</si>
  <si>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</si>
  <si>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</si>
  <si>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</si>
  <si>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</si>
  <si>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</si>
  <si>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</si>
  <si>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</si>
  <si>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</si>
  <si>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</si>
  <si>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</si>
  <si>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</si>
  <si>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</si>
  <si>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</si>
  <si>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</si>
  <si>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</si>
  <si>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</si>
  <si>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</si>
  <si>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</si>
  <si>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</si>
  <si>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</si>
  <si>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</si>
  <si>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</si>
  <si>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</si>
  <si>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</si>
  <si>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</si>
  <si>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</si>
  <si>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</si>
  <si>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</si>
  <si>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</si>
  <si>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</si>
  <si>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</si>
  <si>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</si>
  <si>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</si>
  <si>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</si>
  <si>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</si>
  <si>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</si>
  <si>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</si>
  <si>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</si>
  <si>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</si>
  <si>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</si>
  <si>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</si>
  <si>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</si>
  <si>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</si>
  <si>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</si>
  <si>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</si>
  <si>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</si>
  <si>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</si>
  <si>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</si>
  <si>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</si>
  <si>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</si>
  <si>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</si>
  <si>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</si>
  <si>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</si>
  <si>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</si>
  <si>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</si>
  <si>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</si>
  <si>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</si>
  <si>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</si>
  <si>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</si>
  <si>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</si>
  <si>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</si>
  <si>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</si>
  <si>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</si>
  <si>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</si>
  <si>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</si>
  <si>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</si>
  <si>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</si>
  <si>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</si>
  <si>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</si>
  <si>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</si>
  <si>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</si>
  <si>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</si>
  <si>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</si>
  <si>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</si>
  <si>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</si>
  <si>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</si>
  <si>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</si>
  <si>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</si>
  <si>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</si>
  <si>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</si>
  <si>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</si>
  <si>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</si>
  <si>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</si>
  <si>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</si>
  <si>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</si>
  <si>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</si>
  <si>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</si>
  <si>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</si>
  <si>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</si>
  <si>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</si>
  <si>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</si>
  <si>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</si>
  <si>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</si>
  <si>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</si>
  <si>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</si>
  <si>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</si>
  <si>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</si>
  <si>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</si>
  <si>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</si>
  <si>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</si>
  <si>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</si>
  <si>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</si>
  <si>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</si>
  <si>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</si>
  <si>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</si>
  <si>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</si>
  <si>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</si>
  <si>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</si>
  <si>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</si>
  <si>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</si>
  <si>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</si>
  <si>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</si>
  <si>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</si>
  <si>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</si>
  <si>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</si>
  <si>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</si>
  <si>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</si>
  <si>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</si>
  <si>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</si>
  <si>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</si>
  <si>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</si>
  <si>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</si>
  <si>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</si>
  <si>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</si>
  <si>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</si>
  <si>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</si>
  <si>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</si>
  <si>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</si>
  <si>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</si>
  <si>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</si>
  <si>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</si>
  <si>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</si>
  <si>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</si>
  <si>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</si>
  <si>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</si>
  <si>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</si>
  <si>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</si>
  <si>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</si>
  <si>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</si>
  <si>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</si>
  <si>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</si>
  <si>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</si>
  <si>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</si>
  <si>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</si>
  <si>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</si>
  <si>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</si>
  <si>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</si>
  <si>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</si>
  <si>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</si>
  <si>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</si>
  <si>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</si>
  <si>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</si>
  <si>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</si>
  <si>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</si>
  <si>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</si>
  <si>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</si>
  <si>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</si>
  <si>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</si>
  <si>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</si>
  <si>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</si>
  <si>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</si>
  <si>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</si>
  <si>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</si>
  <si>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</si>
  <si>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</si>
  <si>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</si>
  <si>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</si>
  <si>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</si>
  <si>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</si>
  <si>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</si>
  <si>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</si>
  <si>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</si>
  <si>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</si>
  <si>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</si>
  <si>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</si>
  <si>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</si>
  <si>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</si>
  <si>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</si>
  <si>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</si>
  <si>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</si>
  <si>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</si>
  <si>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</si>
  <si>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</si>
  <si>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</si>
  <si>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</si>
  <si>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</si>
  <si>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</si>
  <si>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</si>
  <si>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</si>
  <si>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</si>
  <si>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</si>
  <si>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</si>
  <si>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</si>
  <si>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</si>
  <si>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</si>
  <si>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</si>
  <si>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</si>
  <si>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</si>
  <si>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</si>
  <si>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</si>
  <si>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</si>
  <si>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</si>
  <si>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</si>
  <si>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</si>
  <si>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</si>
  <si>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</si>
  <si>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</si>
  <si>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</si>
  <si>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</si>
  <si>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</si>
  <si>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</si>
  <si>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</si>
  <si>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</si>
  <si>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</si>
  <si>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</si>
  <si>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</si>
  <si>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</si>
  <si>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</si>
  <si>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</si>
  <si>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</si>
  <si>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</si>
  <si>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</si>
  <si>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</si>
  <si>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</si>
  <si>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</si>
  <si>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</si>
  <si>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</si>
  <si>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</si>
  <si>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</si>
  <si>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</si>
  <si>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</si>
  <si>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</si>
  <si>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</si>
  <si>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</si>
  <si>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</si>
  <si>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</si>
  <si>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</si>
  <si>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</si>
  <si>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</si>
  <si>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</si>
  <si>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</si>
  <si>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</si>
  <si>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</si>
  <si>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</si>
  <si>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</si>
  <si>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</si>
  <si>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</si>
  <si>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</si>
  <si>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</si>
  <si>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</si>
  <si>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</si>
  <si>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</si>
  <si>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</si>
  <si>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</si>
  <si>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</si>
  <si>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</si>
  <si>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</si>
  <si>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</si>
  <si>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</si>
  <si>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</si>
  <si>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</si>
  <si>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</si>
  <si>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</si>
  <si>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</si>
  <si>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</si>
  <si>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</si>
  <si>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</si>
  <si>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</si>
  <si>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</si>
  <si>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</si>
  <si>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</si>
  <si>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</si>
  <si>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</si>
  <si>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</si>
  <si>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</si>
  <si>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</si>
  <si>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</si>
  <si>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</si>
  <si>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</si>
  <si>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</si>
  <si>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</si>
  <si>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</si>
  <si>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</si>
  <si>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</si>
  <si>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</si>
  <si>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</si>
  <si>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</si>
  <si>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</si>
  <si>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</si>
  <si>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</si>
  <si>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</si>
  <si>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</si>
  <si>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</si>
  <si>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</si>
  <si>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</si>
  <si>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</si>
  <si>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</si>
  <si>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</si>
  <si>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</si>
  <si>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</si>
  <si>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</si>
  <si>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</si>
  <si>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</si>
  <si>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</si>
  <si>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</si>
  <si>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</si>
  <si>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</si>
  <si>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</si>
  <si>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</si>
  <si>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</si>
  <si>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</si>
  <si>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</si>
  <si>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</si>
  <si>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</si>
  <si>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</si>
  <si>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</si>
  <si>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</si>
  <si>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</si>
  <si>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</si>
  <si>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</si>
  <si>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</si>
  <si>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</si>
  <si>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</si>
  <si>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</si>
  <si>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</si>
  <si>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</si>
  <si>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</si>
  <si>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</si>
  <si>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</si>
  <si>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</si>
  <si>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</si>
  <si>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</si>
  <si>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</si>
  <si>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</si>
  <si>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</si>
  <si>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</si>
  <si>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</si>
  <si>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</si>
  <si>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</si>
  <si>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</si>
  <si>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</si>
  <si>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</si>
  <si>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</si>
  <si>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</si>
  <si>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</si>
  <si>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</si>
  <si>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</si>
  <si>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</si>
  <si>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</si>
  <si>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</si>
  <si>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</si>
  <si>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</si>
  <si>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</si>
  <si>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</si>
  <si>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</si>
  <si>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</si>
  <si>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</si>
  <si>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</si>
  <si>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</si>
  <si>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</si>
  <si>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</si>
  <si>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</si>
  <si>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</si>
  <si>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</si>
  <si>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</si>
  <si>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</si>
  <si>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</si>
  <si>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</si>
  <si>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</si>
  <si>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</si>
  <si>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</si>
  <si>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</si>
  <si>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</si>
  <si>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</si>
  <si>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</si>
  <si>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</si>
  <si>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</si>
  <si>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</si>
  <si>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</si>
  <si>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</si>
  <si>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</si>
  <si>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</si>
  <si>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</si>
  <si>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</si>
  <si>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</si>
  <si>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</si>
  <si>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</si>
  <si>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</si>
  <si>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</si>
  <si>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</si>
  <si>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</si>
  <si>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</si>
  <si>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</si>
  <si>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</si>
  <si>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</si>
  <si>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</si>
  <si>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</si>
  <si>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</si>
  <si>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</si>
  <si>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</si>
  <si>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</si>
  <si>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</si>
  <si>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</si>
  <si>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</si>
  <si>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</si>
  <si>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</si>
  <si>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</si>
  <si>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</si>
  <si>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</si>
  <si>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</si>
  <si>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</si>
  <si>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</si>
  <si>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</si>
  <si>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</si>
  <si>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</si>
  <si>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</si>
  <si>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</si>
  <si>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</si>
  <si>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</si>
  <si>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</si>
  <si>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</si>
  <si>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</si>
  <si>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</si>
  <si>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</si>
  <si>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</si>
  <si>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</si>
  <si>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</si>
  <si>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</si>
  <si>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</si>
  <si>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</si>
  <si>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</si>
  <si>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</si>
  <si>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</si>
  <si>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</si>
  <si>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</si>
  <si>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</si>
  <si>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</si>
  <si>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</si>
  <si>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</si>
  <si>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</si>
  <si>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</si>
  <si>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</si>
  <si>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</si>
  <si>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</si>
  <si>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</si>
  <si>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</si>
  <si>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</si>
  <si>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</si>
  <si>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</si>
  <si>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</si>
  <si>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</si>
  <si>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</si>
  <si>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</si>
  <si>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</si>
  <si>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</si>
  <si>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</si>
  <si>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</si>
  <si>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</si>
  <si>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</si>
  <si>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</si>
  <si>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</si>
  <si>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</si>
  <si>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</si>
  <si>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</si>
  <si>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</si>
  <si>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</si>
  <si>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</si>
  <si>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</si>
  <si>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</si>
  <si>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</si>
  <si>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</si>
  <si>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</si>
  <si>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</si>
  <si>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</si>
  <si>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</si>
  <si>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</si>
  <si>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</si>
  <si>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</si>
  <si>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</si>
  <si>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</si>
  <si>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</si>
  <si>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</si>
  <si>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</si>
  <si>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</si>
  <si>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</si>
  <si>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</si>
  <si>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</si>
  <si>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</si>
  <si>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</si>
  <si>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</si>
  <si>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</si>
  <si>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</si>
  <si>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</si>
  <si>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</si>
  <si>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</si>
  <si>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</si>
  <si>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</si>
  <si>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</si>
  <si>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</si>
  <si>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</si>
  <si>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</si>
  <si>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</si>
  <si>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</si>
  <si>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</si>
  <si>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</si>
  <si>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</si>
  <si>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</si>
  <si>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</si>
  <si>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</si>
  <si>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</si>
  <si>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</si>
  <si>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</si>
  <si>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</si>
  <si>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</si>
  <si>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</si>
  <si>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</si>
  <si>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</si>
  <si>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</si>
  <si>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</si>
  <si>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</si>
  <si>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</si>
  <si>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</si>
  <si>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</si>
  <si>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</si>
  <si>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</si>
  <si>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</si>
  <si>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</si>
  <si>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</si>
  <si>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</si>
  <si>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</si>
  <si>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</si>
  <si>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</si>
  <si>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</si>
  <si>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</si>
  <si>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</si>
  <si>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</si>
  <si>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</si>
  <si>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</si>
  <si>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</si>
  <si>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</si>
  <si>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</si>
  <si>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</si>
  <si>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</si>
  <si>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</si>
  <si>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</si>
  <si>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</si>
  <si>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</si>
  <si>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</si>
  <si>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</si>
  <si>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</si>
  <si>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</si>
  <si>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</si>
  <si>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</si>
  <si>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</si>
  <si>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</si>
  <si>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</si>
  <si>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</si>
  <si>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</si>
  <si>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</si>
  <si>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</si>
  <si>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</si>
  <si>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</si>
  <si>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</si>
  <si>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</si>
  <si>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</si>
  <si>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</si>
  <si>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</si>
  <si>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</si>
  <si>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</si>
  <si>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</si>
  <si>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</si>
  <si>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</si>
  <si>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</si>
  <si>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</si>
  <si>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</si>
  <si>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</si>
  <si>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</si>
  <si>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</si>
  <si>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</si>
  <si>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</si>
  <si>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</si>
  <si>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</si>
  <si>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</si>
  <si>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</si>
  <si>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</si>
  <si>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</si>
  <si>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</si>
  <si>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</si>
  <si>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</si>
  <si>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</si>
  <si>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</si>
  <si>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</si>
  <si>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</si>
  <si>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</si>
  <si>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</si>
  <si>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</si>
  <si>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</si>
  <si>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</si>
  <si>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</si>
  <si>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</si>
  <si>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</si>
  <si>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</si>
  <si>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</si>
  <si>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</si>
  <si>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</si>
  <si>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</si>
  <si>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</si>
  <si>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</si>
  <si>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</si>
  <si>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</si>
  <si>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</si>
  <si>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</si>
  <si>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</si>
  <si>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</si>
  <si>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</si>
  <si>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</si>
  <si>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</si>
  <si>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</si>
  <si>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</si>
  <si>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</si>
  <si>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</si>
  <si>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</si>
  <si>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</si>
  <si>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</si>
  <si>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</si>
  <si>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</si>
  <si>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</si>
  <si>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</si>
  <si>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</si>
  <si>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</si>
  <si>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</si>
  <si>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</si>
  <si>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</si>
  <si>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</si>
  <si>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</si>
  <si>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</si>
  <si>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</si>
  <si>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</si>
  <si>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</si>
  <si>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</si>
  <si>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</si>
  <si>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</si>
  <si>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</si>
  <si>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</si>
  <si>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</si>
  <si>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</si>
  <si>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</si>
  <si>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</si>
  <si>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</si>
  <si>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</si>
  <si>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</si>
  <si>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</si>
  <si>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</si>
  <si>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</si>
  <si>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</si>
  <si>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</si>
  <si>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</si>
  <si>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</si>
  <si>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</si>
  <si>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</si>
  <si>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</si>
  <si>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</si>
  <si>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</si>
  <si>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</si>
  <si>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</si>
  <si>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</si>
  <si>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</si>
  <si>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</si>
  <si>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</si>
  <si>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</si>
  <si>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</si>
  <si>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</si>
  <si>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</si>
  <si>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</si>
  <si>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</si>
  <si>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</si>
  <si>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</si>
  <si>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</si>
  <si>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</si>
  <si>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</si>
  <si>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</si>
  <si>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</si>
  <si>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</si>
  <si>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</si>
  <si>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</si>
  <si>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</si>
  <si>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</si>
  <si>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</si>
  <si>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</si>
  <si>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</si>
  <si>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</si>
  <si>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</si>
  <si>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</si>
  <si>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</si>
  <si>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</si>
  <si>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</si>
  <si>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</si>
  <si>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</si>
  <si>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</si>
  <si>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</si>
  <si>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</si>
  <si>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</si>
  <si>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</si>
  <si>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</si>
  <si>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</si>
  <si>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</si>
  <si>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</si>
  <si>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</si>
  <si>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</si>
  <si>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</si>
  <si>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</si>
  <si>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</si>
  <si>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</si>
  <si>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</si>
  <si>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</si>
  <si>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</si>
  <si>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</si>
  <si>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</si>
  <si>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</si>
  <si>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</si>
  <si>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</si>
  <si>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</si>
  <si>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</si>
  <si>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</si>
  <si>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</si>
  <si>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</si>
  <si>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</si>
  <si>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</si>
  <si>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</si>
  <si>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</si>
  <si>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</si>
  <si>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</si>
  <si>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</si>
  <si>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</si>
  <si>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</si>
  <si>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</si>
  <si>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</si>
  <si>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</si>
  <si>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</si>
  <si>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</si>
  <si>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</si>
  <si>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</si>
  <si>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</si>
  <si>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</si>
  <si>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</si>
  <si>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</si>
  <si>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</si>
  <si>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</si>
  <si>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</si>
  <si>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</si>
  <si>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</si>
  <si>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</si>
  <si>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</si>
  <si>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</si>
  <si>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</si>
  <si>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</si>
  <si>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</si>
  <si>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</si>
  <si>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</si>
  <si>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</si>
  <si>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</si>
  <si>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</si>
  <si>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</si>
  <si>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</si>
  <si>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</si>
  <si>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</si>
  <si>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</si>
  <si>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</si>
  <si>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</si>
  <si>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</si>
  <si>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</si>
  <si>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</si>
  <si>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</si>
  <si>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</si>
  <si>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</si>
  <si>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</si>
  <si>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</si>
  <si>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</si>
  <si>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</si>
  <si>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</si>
  <si>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</si>
  <si>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</si>
  <si>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</si>
  <si>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</si>
  <si>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</si>
  <si>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</si>
  <si>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</si>
  <si>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</si>
  <si>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</si>
  <si>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</si>
  <si>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</si>
  <si>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</si>
  <si>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</si>
  <si>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</si>
  <si>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</si>
  <si>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</si>
  <si>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</si>
  <si>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</si>
  <si>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</si>
  <si>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</si>
  <si>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</si>
  <si>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</si>
  <si>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</si>
  <si>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</si>
  <si>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</si>
  <si>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</si>
  <si>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</si>
  <si>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</si>
  <si>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</si>
  <si>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</si>
  <si>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</si>
  <si>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</si>
  <si>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</si>
  <si>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</si>
  <si>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</si>
  <si>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</si>
  <si>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</si>
  <si>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</si>
  <si>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</si>
  <si>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</si>
  <si>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</si>
  <si>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</si>
  <si>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</si>
  <si>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</si>
  <si>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</si>
  <si>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</si>
  <si>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</si>
  <si>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</si>
  <si>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</si>
  <si>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</si>
  <si>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</si>
  <si>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</si>
  <si>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</si>
  <si>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</si>
  <si>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</si>
  <si>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</si>
  <si>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</si>
  <si>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</si>
  <si>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</si>
  <si>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</si>
  <si>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</si>
  <si>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</si>
  <si>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</si>
  <si>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</si>
  <si>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</si>
  <si>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</si>
  <si>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</si>
  <si>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</si>
  <si>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</si>
  <si>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</si>
  <si>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</si>
  <si>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</si>
  <si>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</si>
  <si>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</si>
  <si>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</si>
  <si>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</si>
  <si>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</si>
  <si>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</si>
  <si>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</si>
  <si>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</si>
  <si>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</si>
  <si>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</si>
  <si>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</si>
  <si>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</si>
  <si>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</si>
  <si>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</si>
  <si>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</si>
  <si>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</si>
  <si>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</si>
  <si>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</si>
  <si>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</si>
  <si>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</si>
  <si>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</si>
  <si>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</si>
  <si>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</si>
  <si>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</si>
  <si>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</si>
  <si>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</si>
  <si>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</si>
  <si>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</si>
  <si>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</si>
  <si>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</si>
  <si>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</si>
  <si>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</si>
  <si>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</si>
  <si>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</si>
  <si>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</si>
  <si>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</si>
  <si>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</si>
  <si>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</si>
  <si>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</si>
  <si>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</si>
  <si>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</si>
  <si>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</si>
  <si>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</si>
  <si>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</si>
  <si>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</si>
  <si>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</si>
  <si>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</si>
  <si>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</si>
  <si>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</si>
  <si>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</si>
  <si>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</si>
  <si>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</si>
  <si>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</si>
  <si>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</si>
  <si>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</si>
  <si>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</si>
  <si>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</si>
  <si>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</si>
  <si>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</si>
  <si>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</si>
  <si>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</si>
  <si>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</si>
  <si>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</si>
  <si>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</si>
  <si>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</si>
  <si>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</si>
  <si>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</si>
  <si>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</si>
  <si>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</si>
  <si>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</si>
  <si>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</si>
  <si>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</si>
  <si>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</si>
  <si>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</si>
  <si>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</si>
  <si>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</si>
  <si>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</si>
  <si>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</si>
  <si>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</si>
  <si>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</si>
  <si>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</si>
  <si>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</si>
  <si>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</si>
  <si>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</si>
  <si>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</si>
  <si>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</si>
  <si>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</si>
  <si>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</si>
  <si>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</si>
  <si>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</si>
  <si>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</si>
  <si>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</si>
  <si>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</si>
  <si>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</si>
  <si>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</si>
  <si>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</si>
  <si>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</si>
  <si>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</si>
  <si>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</si>
  <si>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</si>
  <si>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</si>
  <si>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</si>
  <si>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</si>
  <si>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</si>
  <si>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</si>
  <si>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</si>
  <si>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</si>
  <si>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</si>
  <si>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</si>
  <si>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</si>
  <si>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</si>
  <si>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</si>
  <si>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</si>
  <si>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</si>
  <si>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</si>
  <si>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</si>
  <si>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</si>
  <si>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</si>
  <si>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</si>
  <si>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</si>
  <si>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</si>
  <si>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</si>
  <si>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</si>
  <si>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</si>
  <si>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</si>
  <si>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</si>
  <si>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</si>
  <si>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</si>
  <si>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</si>
  <si>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</si>
  <si>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</si>
  <si>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</si>
  <si>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</si>
  <si>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</si>
  <si>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</si>
  <si>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</si>
  <si>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</si>
  <si>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</si>
  <si>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</si>
  <si>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</si>
  <si>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</si>
  <si>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</si>
  <si>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</si>
  <si>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</si>
  <si>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</si>
  <si>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</si>
  <si>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</si>
  <si>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</si>
  <si>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</si>
  <si>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</si>
  <si>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</si>
  <si>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</si>
  <si>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</si>
  <si>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</si>
  <si>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</si>
  <si>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</si>
  <si>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</si>
  <si>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</si>
  <si>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</si>
  <si>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</si>
  <si>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</si>
  <si>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</si>
  <si>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</si>
  <si>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</si>
  <si>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</si>
  <si>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</si>
  <si>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</si>
  <si>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</si>
  <si>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</si>
  <si>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</si>
  <si>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</si>
  <si>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</si>
  <si>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</si>
  <si>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</si>
  <si>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</si>
  <si>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</si>
  <si>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</si>
  <si>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</si>
  <si>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</si>
  <si>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</si>
  <si>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</si>
  <si>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</si>
  <si>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</si>
  <si>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</si>
  <si>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</si>
  <si>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</si>
  <si>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</si>
  <si>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</si>
  <si>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</si>
  <si>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</si>
  <si>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</si>
  <si>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</si>
  <si>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</si>
  <si>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</si>
  <si>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</si>
  <si>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</si>
  <si>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</si>
  <si>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</si>
  <si>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</si>
  <si>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</si>
  <si>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</si>
  <si>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</si>
  <si>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</si>
  <si>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</si>
  <si>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</si>
  <si>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</si>
  <si>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</si>
  <si>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</si>
  <si>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</si>
  <si>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</si>
  <si>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</si>
  <si>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</si>
  <si>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</si>
  <si>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</si>
  <si>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</si>
  <si>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</si>
  <si>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</si>
  <si>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</si>
  <si>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</si>
  <si>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</si>
  <si>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</si>
  <si>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</si>
  <si>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</si>
  <si>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</si>
  <si>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</si>
  <si>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</si>
  <si>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</si>
  <si>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</si>
  <si>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</si>
  <si>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</si>
  <si>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</si>
  <si>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</si>
  <si>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</si>
  <si>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</si>
  <si>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</si>
  <si>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</si>
  <si>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</si>
  <si>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</si>
  <si>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</si>
  <si>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</si>
  <si>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</si>
  <si>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</si>
  <si>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</si>
  <si>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</si>
  <si>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</si>
  <si>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</si>
  <si>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</si>
  <si>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</si>
  <si>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</si>
  <si>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</si>
  <si>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</si>
  <si>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</si>
  <si>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</si>
  <si>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</si>
  <si>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</si>
  <si>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</si>
  <si>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</si>
  <si>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</si>
  <si>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</si>
  <si>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</si>
  <si>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</si>
  <si>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</si>
  <si>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</si>
  <si>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</si>
  <si>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</si>
  <si>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</si>
  <si>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</si>
  <si>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</si>
  <si>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</si>
  <si>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</si>
  <si>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</si>
  <si>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</si>
  <si>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</si>
  <si>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</si>
  <si>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</si>
  <si>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</si>
  <si>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</si>
  <si>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</si>
  <si>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</si>
  <si>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</si>
  <si>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</si>
  <si>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</si>
  <si>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</si>
  <si>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</si>
  <si>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</si>
  <si>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</si>
  <si>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</si>
  <si>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</si>
  <si>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</si>
  <si>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</si>
  <si>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</si>
  <si>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</si>
  <si>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</si>
  <si>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</si>
  <si>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</si>
  <si>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</si>
  <si>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</si>
  <si>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</si>
  <si>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</si>
  <si>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</si>
  <si>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</si>
  <si>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</si>
  <si>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</si>
  <si>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</si>
  <si>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</si>
  <si>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</si>
  <si>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</si>
  <si>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</si>
  <si>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</si>
  <si>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</si>
  <si>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</si>
  <si>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</si>
  <si>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</si>
  <si>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</si>
  <si>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</si>
  <si>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</si>
  <si>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</si>
  <si>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</si>
  <si>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</si>
  <si>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</si>
  <si>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</si>
  <si>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</si>
  <si>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</si>
  <si>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</si>
  <si>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</si>
  <si>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</si>
  <si>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</si>
  <si>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</si>
  <si>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</si>
  <si>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</si>
  <si>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</si>
  <si>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</si>
  <si>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</si>
  <si>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</si>
  <si>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</si>
  <si>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</si>
  <si>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</si>
  <si>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</si>
  <si>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</si>
  <si>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</si>
  <si>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</si>
  <si>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</si>
  <si>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</si>
  <si>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</si>
  <si>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</si>
  <si>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</si>
  <si>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</si>
  <si>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</si>
  <si>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</si>
  <si>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</si>
  <si>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</si>
  <si>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</si>
  <si>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</si>
  <si>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</si>
  <si>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</si>
  <si>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</si>
  <si>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</si>
  <si>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</si>
  <si>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</si>
  <si>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</si>
  <si>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</si>
  <si>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</si>
  <si>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</si>
  <si>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</si>
  <si>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</si>
  <si>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</si>
  <si>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</si>
  <si>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</si>
  <si>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</si>
  <si>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</si>
  <si>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</si>
  <si>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</si>
  <si>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</si>
  <si>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</si>
  <si>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</si>
  <si>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</si>
  <si>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</si>
  <si>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</si>
  <si>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</si>
  <si>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</si>
  <si>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</si>
  <si>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</si>
  <si>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</si>
  <si>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</si>
  <si>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</si>
  <si>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</si>
  <si>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</si>
  <si>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</si>
  <si>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</si>
  <si>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</si>
  <si>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</si>
  <si>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</si>
  <si>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</si>
  <si>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</si>
  <si>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</si>
  <si>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</si>
  <si>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</si>
  <si>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</si>
  <si>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</si>
  <si>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</si>
  <si>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</si>
  <si>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</si>
  <si>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</si>
  <si>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</si>
  <si>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</si>
  <si>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</si>
  <si>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</si>
  <si>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</si>
  <si>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</si>
  <si>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</si>
  <si>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</si>
  <si>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</si>
  <si>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</si>
  <si>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</si>
  <si>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</si>
  <si>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</si>
  <si>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</si>
  <si>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</si>
  <si>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</si>
  <si>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</si>
  <si>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</si>
  <si>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</si>
  <si>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</si>
  <si>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</si>
  <si>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</si>
  <si>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</si>
  <si>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</si>
  <si>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</si>
  <si>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</si>
  <si>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</si>
  <si>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</si>
  <si>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</si>
  <si>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</si>
  <si>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</si>
  <si>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</si>
  <si>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</si>
  <si>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</si>
  <si>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</si>
  <si>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</si>
  <si>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</si>
  <si>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</si>
  <si>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</si>
  <si>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</si>
  <si>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</si>
  <si>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</si>
  <si>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</si>
  <si>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</si>
  <si>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</si>
  <si>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</si>
  <si>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</si>
  <si>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</si>
  <si>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</si>
  <si>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</si>
  <si>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</si>
  <si>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</si>
  <si>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</si>
  <si>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</si>
  <si>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</si>
  <si>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</si>
  <si>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</si>
  <si>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</si>
  <si>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</si>
  <si>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</si>
  <si>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</si>
  <si>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</si>
  <si>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</si>
  <si>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</si>
  <si>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</si>
  <si>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</si>
  <si>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</si>
  <si>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</si>
  <si>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</si>
  <si>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</si>
  <si>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</si>
  <si>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</si>
  <si>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</si>
  <si>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</si>
  <si>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</si>
  <si>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</si>
  <si>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</si>
  <si>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</si>
  <si>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</si>
  <si>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</si>
  <si>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</si>
  <si>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</si>
  <si>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</si>
  <si>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</si>
  <si>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</si>
  <si>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</si>
  <si>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</si>
  <si>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</si>
  <si>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</si>
  <si>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</si>
  <si>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</si>
  <si>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</si>
  <si>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</si>
  <si>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</si>
  <si>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</si>
  <si>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</si>
  <si>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</si>
  <si>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</si>
  <si>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</si>
  <si>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</si>
  <si>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</si>
  <si>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</si>
  <si>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</si>
  <si>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</si>
  <si>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</si>
  <si>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</si>
  <si>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</si>
  <si>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</si>
  <si>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</si>
  <si>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</si>
  <si>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</si>
  <si>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</si>
  <si>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</si>
  <si>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</si>
  <si>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</si>
  <si>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</si>
  <si>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</si>
  <si>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</si>
  <si>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</si>
  <si>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</si>
  <si>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</si>
  <si>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</si>
  <si>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</si>
  <si>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</si>
  <si>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</si>
  <si>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</si>
  <si>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</si>
  <si>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</si>
  <si>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</si>
  <si>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</si>
  <si>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</si>
  <si>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</si>
  <si>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</si>
  <si>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</si>
  <si>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</si>
  <si>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</si>
  <si>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</si>
  <si>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</si>
  <si>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</si>
  <si>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</si>
  <si>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</si>
  <si>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</si>
  <si>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</si>
  <si>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</si>
  <si>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</si>
  <si>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</si>
  <si>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</si>
  <si>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</si>
  <si>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</si>
  <si>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</si>
  <si>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</si>
  <si>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</si>
  <si>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</si>
  <si>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</si>
  <si>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</si>
  <si>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</si>
  <si>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</si>
  <si>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</si>
  <si>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</si>
  <si>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</si>
  <si>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</si>
  <si>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</si>
  <si>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</si>
  <si>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</si>
  <si>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</si>
  <si>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</si>
  <si>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</si>
  <si>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</si>
  <si>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</si>
  <si>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</si>
  <si>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</si>
  <si>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</si>
  <si>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</si>
  <si>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</si>
  <si>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</si>
  <si>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</si>
  <si>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</si>
  <si>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</si>
  <si>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</si>
  <si>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</si>
  <si>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</si>
  <si>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</si>
  <si>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</si>
  <si>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</si>
  <si>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</si>
  <si>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</si>
  <si>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</si>
  <si>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</si>
  <si>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</si>
  <si>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</si>
  <si>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</si>
  <si>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</si>
  <si>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</si>
  <si>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</si>
  <si>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</si>
  <si>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</si>
  <si>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</si>
  <si>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</si>
  <si>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</si>
  <si>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</si>
  <si>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</si>
  <si>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</si>
  <si>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</si>
  <si>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</si>
  <si>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</si>
  <si>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</si>
  <si>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</si>
  <si>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</si>
  <si>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</si>
  <si>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</si>
  <si>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</si>
  <si>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</si>
  <si>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</si>
  <si>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</si>
  <si>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</si>
  <si>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</si>
  <si>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</si>
  <si>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</si>
  <si>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</si>
  <si>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</si>
  <si>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</si>
  <si>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</si>
  <si>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</si>
  <si>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</si>
  <si>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</si>
  <si>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</si>
  <si>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</si>
  <si>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</si>
  <si>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</si>
  <si>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</si>
  <si>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</si>
  <si>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</si>
  <si>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</si>
  <si>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</si>
  <si>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</si>
  <si>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</si>
  <si>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</si>
  <si>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</si>
  <si>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</si>
  <si>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</si>
  <si>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</si>
  <si>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</si>
  <si>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</si>
  <si>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</si>
  <si>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</si>
  <si>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</si>
  <si>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</si>
  <si>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</si>
  <si>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</si>
  <si>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</si>
  <si>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</si>
  <si>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</si>
  <si>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</si>
  <si>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</si>
  <si>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</si>
  <si>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</si>
  <si>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</si>
  <si>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</si>
  <si>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</si>
  <si>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</si>
  <si>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</si>
  <si>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</si>
  <si>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</si>
  <si>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</si>
  <si>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</si>
  <si>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</si>
  <si>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</si>
  <si>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</si>
  <si>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</si>
  <si>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</si>
  <si>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</si>
  <si>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</si>
  <si>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</si>
  <si>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</si>
  <si>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</si>
  <si>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</si>
  <si>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</si>
  <si>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</si>
  <si>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</si>
  <si>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</si>
  <si>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</si>
  <si>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</si>
  <si>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</si>
  <si>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</si>
  <si>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</si>
  <si>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</si>
  <si>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</si>
  <si>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</si>
  <si>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</si>
  <si>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</si>
  <si>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</si>
  <si>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</si>
  <si>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</si>
  <si>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</si>
  <si>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</si>
  <si>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</si>
  <si>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</si>
  <si>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</si>
  <si>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</si>
  <si>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</si>
  <si>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</si>
  <si>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</si>
  <si>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</si>
  <si>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</si>
  <si>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</si>
  <si>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</si>
  <si>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</si>
  <si>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</si>
  <si>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</si>
  <si>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</si>
  <si>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</si>
  <si>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</si>
  <si>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</si>
  <si>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</si>
  <si>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</si>
  <si>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</si>
  <si>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</si>
  <si>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</si>
  <si>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</si>
  <si>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</si>
  <si>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</si>
  <si>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</si>
  <si>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</si>
  <si>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</si>
  <si>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</si>
  <si>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</si>
  <si>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</si>
  <si>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</si>
  <si>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</si>
  <si>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</si>
  <si>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</si>
  <si>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</si>
  <si>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</si>
  <si>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</si>
  <si>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</si>
  <si>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</si>
  <si>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</si>
  <si>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</si>
  <si>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</si>
  <si>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</si>
  <si>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</si>
  <si>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</si>
  <si>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</si>
  <si>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</si>
  <si>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</si>
  <si>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</si>
  <si>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</si>
  <si>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</si>
  <si>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</si>
  <si>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</si>
  <si>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</si>
  <si>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</si>
  <si>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</si>
  <si>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</si>
  <si>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</si>
  <si>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</si>
  <si>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</si>
  <si>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</si>
  <si>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</si>
  <si>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</si>
  <si>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</si>
  <si>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</si>
  <si>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</si>
  <si>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</si>
  <si>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</si>
  <si>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</si>
  <si>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</si>
  <si>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</si>
  <si>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</si>
  <si>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</si>
  <si>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</si>
  <si>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</si>
  <si>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</si>
  <si>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</si>
  <si>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</si>
  <si>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</si>
  <si>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</si>
  <si>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</si>
  <si>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</si>
  <si>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</si>
  <si>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</si>
  <si>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</si>
  <si>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</si>
  <si>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</si>
  <si>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</si>
  <si>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</si>
  <si>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</si>
  <si>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</si>
  <si>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</si>
  <si>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</si>
  <si>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</si>
  <si>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</si>
  <si>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</si>
  <si>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</si>
  <si>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</si>
  <si>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</si>
  <si>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</si>
  <si>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</si>
  <si>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</si>
  <si>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</si>
  <si>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</si>
  <si>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</si>
  <si>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</si>
  <si>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</si>
  <si>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</si>
  <si>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</si>
  <si>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</si>
  <si>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</si>
  <si>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</si>
  <si>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</si>
  <si>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</si>
  <si>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</si>
  <si>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</si>
  <si>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</si>
  <si>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</si>
  <si>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</si>
  <si>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</si>
  <si>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</si>
  <si>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</si>
  <si>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</si>
  <si>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</si>
  <si>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</si>
  <si>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</si>
  <si>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</si>
  <si>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</si>
  <si>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</si>
  <si>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</si>
  <si>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</si>
  <si>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</si>
  <si>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</si>
  <si>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</si>
  <si>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</si>
  <si>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</si>
  <si>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</si>
  <si>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</si>
  <si>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</si>
  <si>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</si>
  <si>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</si>
  <si>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</si>
  <si>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</si>
  <si>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</si>
  <si>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</si>
  <si>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</si>
  <si>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</si>
  <si>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</si>
  <si>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</si>
  <si>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</si>
  <si>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</si>
  <si>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</si>
  <si>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</si>
  <si>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</si>
  <si>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</si>
  <si>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</si>
  <si>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</si>
  <si>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</si>
  <si>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</si>
  <si>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</si>
  <si>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</si>
  <si>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</si>
  <si>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</si>
  <si>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</si>
  <si>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</si>
  <si>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</si>
  <si>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</si>
  <si>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</si>
  <si>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</si>
  <si>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</si>
  <si>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</si>
  <si>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</si>
  <si>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</si>
  <si>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</si>
  <si>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</si>
  <si>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</si>
  <si>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</si>
  <si>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</si>
  <si>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</si>
  <si>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</si>
  <si>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</si>
  <si>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</si>
  <si>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</si>
  <si>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</si>
  <si>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</si>
  <si>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</si>
  <si>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</si>
  <si>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</si>
  <si>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</si>
  <si>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</si>
  <si>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</si>
  <si>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</si>
  <si>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</si>
  <si>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</si>
  <si>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</si>
  <si>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</si>
  <si>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</si>
  <si>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</si>
  <si>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</si>
  <si>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</si>
  <si>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</si>
  <si>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</si>
  <si>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</si>
  <si>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</si>
  <si>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</si>
  <si>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</si>
  <si>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</si>
  <si>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</si>
  <si>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</si>
  <si>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</si>
  <si>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</si>
  <si>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</si>
  <si>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</si>
  <si>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</si>
  <si>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</si>
  <si>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</si>
  <si>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</si>
  <si>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</si>
  <si>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</si>
  <si>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</si>
  <si>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</si>
  <si>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</si>
  <si>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</si>
  <si>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</si>
  <si>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</si>
  <si>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</si>
  <si>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</si>
  <si>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</si>
  <si>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</si>
  <si>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</si>
  <si>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</si>
  <si>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</si>
  <si>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</si>
  <si>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</si>
  <si>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</si>
  <si>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</si>
  <si>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</si>
  <si>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</si>
  <si>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</si>
  <si>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</si>
  <si>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</si>
  <si>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</si>
  <si>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</si>
  <si>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</si>
  <si>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</si>
  <si>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</si>
  <si>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</si>
  <si>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</si>
  <si>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</si>
  <si>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</si>
  <si>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</si>
  <si>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</si>
  <si>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</si>
  <si>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</si>
  <si>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</si>
  <si>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</si>
  <si>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</si>
  <si>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</si>
  <si>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</si>
  <si>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</si>
  <si>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</si>
  <si>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</si>
  <si>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</si>
  <si>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</si>
  <si>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</si>
  <si>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</si>
  <si>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</si>
  <si>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</si>
  <si>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</si>
  <si>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</si>
  <si>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</si>
  <si>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</si>
  <si>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</si>
  <si>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</si>
  <si>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</si>
  <si>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</si>
  <si>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</si>
  <si>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</si>
  <si>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</si>
  <si>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</si>
  <si>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</si>
  <si>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</si>
  <si>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</si>
  <si>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</si>
  <si>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</si>
  <si>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</si>
  <si>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</si>
  <si>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</si>
  <si>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</si>
  <si>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</si>
  <si>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</si>
  <si>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</si>
  <si>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</si>
  <si>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</si>
  <si>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</si>
  <si>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</si>
  <si>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</si>
  <si>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</si>
  <si>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</si>
  <si>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</si>
  <si>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</si>
  <si>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</si>
  <si>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</si>
  <si>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</si>
  <si>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</si>
  <si>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</si>
  <si>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</si>
  <si>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</si>
  <si>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</si>
  <si>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</si>
  <si>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</si>
  <si>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</si>
  <si>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</si>
  <si>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</si>
  <si>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</si>
  <si>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</si>
  <si>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</si>
  <si>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</si>
  <si>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</si>
  <si>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</si>
  <si>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</si>
  <si>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</si>
  <si>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</si>
  <si>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</si>
  <si>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</si>
  <si>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</si>
  <si>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</si>
  <si>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</si>
  <si>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</si>
  <si>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</si>
  <si>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</si>
  <si>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</si>
  <si>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</si>
  <si>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</si>
  <si>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</si>
  <si>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</si>
  <si>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</si>
  <si>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</si>
  <si>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</si>
  <si>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</si>
  <si>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</si>
  <si>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</si>
  <si>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</si>
  <si>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</si>
  <si>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</si>
  <si>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</si>
  <si>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</si>
  <si>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</si>
  <si>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</si>
  <si>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</si>
  <si>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</si>
  <si>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</si>
  <si>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</si>
  <si>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</si>
  <si>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</si>
  <si>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</si>
  <si>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</si>
  <si>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</si>
  <si>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</si>
  <si>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</si>
  <si>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</si>
  <si>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</si>
  <si>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</si>
  <si>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</si>
  <si>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</si>
  <si>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</si>
  <si>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</si>
  <si>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</si>
  <si>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</si>
  <si>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</si>
  <si>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</si>
  <si>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</si>
  <si>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</si>
  <si>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</si>
  <si>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</si>
  <si>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</si>
  <si>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</si>
  <si>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</si>
  <si>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</si>
  <si>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</si>
  <si>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</si>
  <si>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</si>
  <si>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</si>
  <si>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</si>
  <si>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</si>
  <si>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</si>
  <si>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</si>
  <si>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</si>
  <si>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</si>
  <si>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</si>
  <si>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</si>
  <si>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</si>
  <si>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</si>
  <si>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</si>
  <si>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</si>
  <si>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</si>
  <si>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</si>
  <si>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</si>
  <si>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</si>
  <si>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</si>
  <si>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</si>
  <si>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</si>
  <si>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</si>
  <si>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</si>
  <si>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</si>
  <si>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</si>
  <si>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</si>
  <si>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</si>
  <si>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</si>
  <si>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</si>
  <si>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</si>
  <si>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</si>
  <si>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</si>
  <si>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</si>
  <si>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</si>
  <si>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</si>
  <si>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</si>
  <si>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</si>
  <si>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</si>
  <si>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</si>
  <si>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</si>
  <si>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</si>
  <si>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</si>
  <si>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</si>
  <si>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</si>
  <si>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</si>
  <si>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</si>
  <si>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</si>
  <si>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</si>
  <si>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</si>
  <si>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</si>
  <si>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</si>
  <si>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</si>
  <si>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</si>
  <si>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</si>
  <si>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</si>
  <si>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</si>
  <si>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</si>
  <si>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</si>
  <si>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</si>
  <si>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</si>
  <si>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</si>
  <si>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</si>
  <si>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</si>
  <si>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</si>
  <si>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</si>
  <si>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</si>
  <si>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</si>
  <si>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</si>
  <si>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</si>
  <si>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</si>
  <si>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</si>
  <si>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</si>
  <si>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</si>
  <si>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</si>
  <si>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</si>
  <si>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</si>
  <si>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</si>
  <si>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</si>
  <si>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</si>
  <si>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</si>
  <si>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</si>
  <si>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</si>
  <si>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</si>
  <si>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</si>
  <si>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</si>
  <si>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</si>
  <si>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</si>
  <si>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</si>
  <si>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</si>
  <si>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</si>
  <si>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</si>
  <si>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</si>
  <si>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</si>
  <si>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</si>
  <si>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</si>
  <si>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</si>
  <si>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</si>
  <si>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</si>
  <si>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</si>
  <si>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</si>
  <si>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</si>
  <si>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</si>
  <si>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</si>
  <si>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</si>
  <si>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</si>
  <si>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</si>
  <si>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</si>
  <si>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</si>
  <si>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</si>
  <si>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</si>
  <si>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</si>
  <si>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</si>
  <si>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</si>
  <si>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</si>
  <si>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</si>
  <si>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</si>
  <si>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</si>
  <si>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</si>
  <si>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</si>
  <si>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</si>
  <si>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</si>
  <si>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</si>
  <si>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</si>
  <si>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</si>
  <si>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</si>
  <si>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</si>
  <si>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</si>
  <si>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</si>
  <si>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</si>
  <si>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</si>
  <si>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</si>
  <si>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</si>
  <si>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</si>
  <si>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</si>
  <si>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</si>
  <si>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</si>
  <si>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</si>
  <si>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</si>
  <si>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</si>
  <si>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</si>
  <si>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</si>
  <si>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</si>
  <si>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</si>
  <si>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</si>
  <si>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</si>
  <si>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</si>
  <si>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</si>
  <si>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</si>
  <si>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</si>
  <si>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</si>
  <si>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</si>
  <si>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</si>
  <si>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</si>
  <si>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</si>
  <si>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</si>
  <si>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</si>
  <si>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</si>
  <si>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</si>
  <si>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</si>
  <si>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</si>
  <si>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</si>
  <si>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</si>
  <si>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</si>
  <si>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</si>
  <si>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</si>
  <si>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</si>
  <si>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</si>
  <si>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</si>
  <si>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</si>
  <si>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</si>
  <si>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</si>
  <si>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</si>
  <si>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</si>
  <si>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</si>
  <si>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</si>
  <si>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</si>
  <si>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</si>
  <si>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</si>
  <si>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</si>
  <si>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</si>
  <si>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</si>
  <si>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</si>
  <si>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</si>
  <si>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</si>
  <si>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</si>
  <si>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</si>
  <si>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</si>
  <si>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</si>
  <si>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</si>
  <si>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</si>
  <si>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</si>
  <si>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</si>
  <si>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</si>
  <si>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</si>
  <si>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</si>
  <si>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</si>
  <si>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</si>
  <si>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</si>
  <si>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</si>
  <si>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</si>
  <si>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</si>
  <si>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</si>
  <si>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</si>
  <si>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</si>
  <si>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</si>
  <si>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</si>
  <si>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</si>
  <si>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</si>
  <si>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</si>
  <si>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</si>
  <si>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</si>
  <si>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</si>
  <si>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</si>
  <si>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</si>
  <si>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</si>
  <si>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</si>
  <si>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</si>
  <si>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</si>
  <si>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</si>
  <si>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</si>
  <si>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</si>
  <si>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</si>
  <si>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</si>
  <si>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</si>
  <si>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</si>
  <si>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</si>
  <si>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</si>
  <si>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</si>
  <si>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</si>
  <si>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</si>
  <si>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</si>
  <si>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</si>
  <si>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</si>
  <si>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</si>
  <si>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</si>
  <si>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</si>
  <si>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</si>
  <si>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</si>
  <si>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</si>
  <si>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</si>
  <si>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</si>
  <si>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</si>
  <si>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</si>
  <si>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</si>
  <si>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</si>
  <si>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</si>
  <si>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</si>
  <si>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</si>
  <si>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</si>
  <si>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</si>
  <si>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</si>
  <si>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</si>
  <si>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</si>
  <si>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</si>
  <si>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</si>
  <si>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</si>
  <si>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</si>
  <si>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</si>
  <si>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</si>
  <si>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</si>
  <si>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</si>
  <si>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</si>
  <si>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</si>
  <si>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</si>
  <si>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</si>
  <si>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</si>
  <si>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</si>
  <si>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</si>
  <si>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</si>
  <si>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</si>
  <si>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</si>
  <si>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</si>
  <si>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</si>
  <si>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</si>
  <si>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</si>
  <si>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</si>
  <si>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</si>
  <si>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</si>
  <si>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</si>
  <si>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</si>
  <si>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</si>
  <si>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</si>
  <si>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</si>
  <si>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</si>
  <si>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</si>
  <si>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</si>
  <si>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</si>
  <si>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</si>
  <si>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</si>
  <si>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</si>
  <si>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</si>
  <si>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</si>
  <si>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</si>
  <si>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</si>
  <si>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</si>
  <si>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</si>
  <si>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</si>
  <si>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</si>
  <si>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</si>
  <si>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</si>
  <si>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</si>
  <si>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</si>
  <si>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</si>
  <si>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</si>
  <si>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</si>
  <si>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</si>
  <si>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</si>
  <si>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</si>
  <si>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</si>
  <si>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</si>
  <si>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</si>
  <si>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</si>
  <si>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</si>
  <si>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</si>
  <si>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</si>
  <si>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</si>
  <si>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</si>
  <si>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</si>
  <si>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</si>
  <si>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</si>
  <si>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</si>
  <si>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</si>
  <si>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</si>
  <si>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</si>
  <si>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</si>
  <si>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</si>
  <si>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</si>
  <si>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</si>
  <si>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</si>
  <si>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</si>
  <si>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</si>
  <si>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</si>
  <si>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</si>
  <si>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</si>
  <si>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</si>
  <si>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</si>
  <si>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</si>
  <si>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</si>
  <si>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</si>
  <si>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</si>
  <si>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</si>
  <si>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</si>
  <si>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</si>
  <si>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</si>
  <si>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</si>
  <si>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</si>
  <si>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</si>
  <si>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</si>
  <si>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</si>
  <si>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</si>
  <si>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</si>
  <si>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</si>
  <si>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</si>
  <si>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</si>
  <si>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</si>
  <si>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</si>
  <si>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</si>
  <si>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</si>
  <si>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</si>
  <si>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</si>
  <si>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</si>
  <si>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</si>
  <si>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</si>
  <si>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</si>
  <si>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</si>
  <si>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</si>
  <si>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</si>
  <si>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</si>
  <si>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</si>
  <si>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</si>
  <si>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</si>
  <si>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</si>
  <si>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</si>
  <si>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</si>
  <si>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</si>
  <si>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</si>
  <si>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</si>
  <si>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</si>
  <si>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</si>
  <si>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</si>
  <si>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</si>
  <si>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</si>
  <si>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</si>
  <si>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</si>
  <si>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</si>
  <si>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</si>
  <si>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</si>
  <si>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</si>
  <si>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</si>
  <si>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</si>
  <si>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</si>
  <si>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</si>
  <si>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</si>
  <si>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</si>
  <si>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</si>
  <si>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</si>
  <si>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</si>
  <si>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</si>
  <si>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</si>
  <si>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</si>
  <si>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</si>
  <si>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</si>
  <si>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</si>
  <si>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</si>
  <si>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</si>
  <si>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</si>
  <si>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</si>
  <si>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</si>
  <si>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</si>
  <si>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</si>
  <si>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</si>
  <si>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</si>
  <si>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</si>
  <si>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</si>
  <si>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</si>
  <si>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</si>
  <si>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</si>
  <si>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</si>
  <si>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</si>
  <si>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</si>
  <si>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</si>
  <si>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</si>
  <si>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</si>
  <si>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</si>
  <si>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</si>
  <si>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</si>
  <si>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</si>
  <si>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</si>
  <si>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</si>
  <si>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</si>
  <si>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</si>
  <si>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</si>
  <si>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</si>
  <si>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</si>
  <si>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</si>
  <si>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</si>
  <si>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</si>
  <si>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</si>
  <si>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</si>
  <si>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</si>
  <si>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</si>
  <si>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</si>
  <si>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</si>
  <si>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</si>
  <si>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</si>
  <si>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</si>
  <si>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</si>
  <si>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</si>
  <si>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</si>
  <si>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</si>
  <si>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</si>
  <si>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</si>
  <si>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</si>
  <si>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</si>
  <si>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</si>
  <si>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</si>
  <si>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</si>
  <si>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</si>
  <si>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</si>
  <si>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</si>
  <si>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</si>
  <si>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</si>
  <si>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</si>
  <si>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</si>
  <si>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</si>
  <si>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</si>
  <si>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</si>
  <si>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</si>
  <si>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</si>
  <si>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</si>
  <si>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</si>
  <si>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</si>
  <si>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</si>
  <si>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</si>
  <si>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</si>
  <si>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</si>
  <si>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</si>
  <si>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</si>
  <si>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</si>
  <si>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</si>
  <si>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</si>
  <si>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</si>
  <si>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</si>
  <si>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</si>
  <si>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</si>
  <si>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</si>
  <si>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</si>
  <si>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</si>
  <si>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</si>
  <si>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</si>
  <si>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</si>
  <si>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</si>
  <si>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</si>
  <si>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</si>
  <si>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</si>
  <si>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</si>
  <si>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</si>
  <si>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</si>
  <si>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</si>
  <si>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</si>
  <si>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</si>
  <si>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</si>
  <si>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</si>
  <si>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</si>
  <si>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</si>
  <si>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</si>
  <si>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</si>
  <si>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</si>
  <si>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</si>
  <si>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</si>
  <si>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</si>
  <si>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</si>
  <si>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</si>
  <si>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</si>
  <si>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</si>
  <si>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</si>
  <si>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</si>
  <si>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</si>
  <si>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</si>
  <si>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</si>
  <si>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</si>
  <si>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</si>
  <si>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</si>
  <si>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</si>
  <si>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</si>
  <si>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</si>
  <si>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</si>
  <si>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</si>
  <si>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</si>
  <si>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</si>
  <si>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</si>
  <si>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</si>
  <si>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</si>
  <si>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</si>
  <si>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</si>
  <si>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</si>
  <si>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</si>
  <si>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</si>
  <si>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</si>
  <si>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</si>
  <si>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</si>
  <si>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</si>
  <si>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</si>
  <si>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</si>
  <si>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</si>
  <si>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</si>
  <si>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</si>
  <si>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</si>
  <si>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</si>
  <si>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</si>
  <si>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</si>
  <si>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</si>
  <si>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</si>
  <si>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</si>
  <si>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</si>
  <si>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</si>
  <si>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</si>
  <si>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</si>
  <si>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</si>
  <si>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</si>
  <si>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</si>
  <si>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</si>
  <si>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</si>
  <si>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</si>
  <si>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</si>
  <si>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</si>
  <si>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</si>
  <si>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</si>
  <si>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</si>
  <si>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</si>
  <si>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</si>
  <si>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</si>
  <si>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</si>
  <si>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</si>
  <si>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</si>
  <si>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</si>
  <si>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</si>
  <si>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</si>
  <si>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</si>
  <si>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</si>
  <si>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</si>
  <si>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</si>
  <si>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</si>
  <si>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</si>
  <si>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</si>
  <si>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</si>
  <si>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</si>
  <si>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</si>
  <si>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</si>
  <si>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</si>
  <si>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</si>
  <si>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</si>
  <si>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</si>
  <si>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</si>
  <si>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</si>
  <si>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</si>
  <si>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</si>
  <si>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</si>
  <si>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</si>
  <si>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</si>
  <si>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</si>
  <si>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</si>
  <si>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</si>
  <si>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</si>
  <si>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</si>
  <si>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</si>
  <si>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</si>
  <si>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</si>
  <si>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</si>
  <si>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</si>
  <si>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</si>
  <si>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</si>
  <si>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</si>
  <si>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</si>
  <si>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</si>
  <si>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</si>
  <si>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</si>
  <si>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</si>
  <si>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</si>
  <si>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</si>
  <si>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</si>
  <si>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</si>
  <si>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</si>
  <si>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</si>
  <si>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</si>
  <si>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</si>
  <si>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</si>
  <si>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</si>
  <si>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</si>
  <si>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</si>
  <si>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</si>
  <si>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</si>
  <si>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</si>
  <si>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</si>
  <si>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</si>
  <si>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</si>
  <si>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</si>
  <si>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</si>
  <si>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</si>
  <si>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</si>
  <si>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</si>
  <si>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</si>
  <si>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</si>
  <si>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</si>
  <si>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</si>
  <si>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</si>
  <si>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</si>
  <si>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</si>
  <si>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</si>
  <si>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</si>
  <si>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</si>
  <si>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</si>
  <si>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</si>
  <si>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</si>
  <si>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</si>
  <si>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</si>
  <si>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</si>
  <si>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</si>
  <si>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</si>
  <si>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</si>
  <si>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</si>
  <si>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</si>
  <si>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</si>
  <si>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</si>
  <si>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</si>
  <si>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</si>
  <si>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</si>
  <si>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</si>
  <si>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</si>
  <si>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</si>
  <si>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</si>
  <si>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</si>
  <si>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</si>
  <si>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</si>
  <si>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</si>
  <si>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</si>
  <si>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</si>
  <si>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</si>
  <si>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</si>
  <si>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</si>
  <si>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</si>
  <si>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</si>
  <si>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</si>
  <si>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</si>
  <si>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</si>
  <si>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</si>
  <si>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</si>
  <si>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</si>
  <si>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</si>
  <si>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</si>
  <si>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</si>
  <si>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</si>
  <si>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</si>
  <si>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</si>
  <si>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</si>
  <si>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</si>
  <si>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</si>
  <si>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</si>
  <si>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</si>
  <si>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</si>
  <si>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</si>
  <si>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</si>
  <si>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</si>
  <si>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</si>
  <si>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</si>
  <si>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</si>
  <si>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</si>
  <si>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</si>
  <si>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</si>
  <si>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</si>
  <si>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</si>
  <si>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</si>
  <si>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</si>
  <si>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</si>
  <si>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</si>
  <si>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</si>
  <si>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</si>
  <si>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</si>
  <si>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</si>
  <si>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</si>
  <si>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</si>
  <si>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</si>
  <si>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</si>
  <si>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</si>
  <si>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</si>
  <si>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</si>
  <si>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</si>
  <si>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</si>
  <si>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</si>
  <si>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</si>
  <si>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</si>
  <si>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</si>
  <si>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</si>
  <si>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</si>
  <si>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</si>
  <si>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</si>
  <si>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</si>
  <si>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</si>
  <si>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</si>
  <si>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</si>
  <si>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</si>
  <si>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</si>
  <si>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</si>
  <si>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</si>
  <si>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</si>
  <si>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</si>
  <si>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</si>
  <si>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</si>
  <si>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</si>
  <si>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</si>
  <si>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</si>
  <si>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</si>
  <si>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</si>
  <si>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</si>
  <si>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</si>
  <si>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</si>
  <si>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</si>
  <si>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</si>
  <si>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</si>
  <si>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</si>
  <si>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</si>
  <si>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</si>
  <si>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</si>
  <si>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</si>
  <si>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</si>
  <si>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</si>
  <si>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</si>
  <si>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</si>
  <si>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</si>
  <si>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</si>
  <si>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</si>
  <si>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</si>
  <si>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</si>
  <si>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</si>
  <si>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</si>
  <si>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</si>
  <si>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</si>
  <si>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</si>
  <si>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</si>
  <si>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</si>
  <si>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</si>
  <si>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</si>
  <si>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</si>
  <si>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</si>
  <si>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</si>
  <si>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</si>
  <si>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</si>
  <si>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</si>
  <si>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</si>
  <si>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</si>
  <si>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</si>
  <si>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</si>
  <si>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</si>
  <si>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</si>
  <si>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</si>
  <si>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</si>
  <si>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</si>
  <si>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</si>
  <si>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</si>
  <si>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</si>
  <si>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</si>
  <si>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</si>
  <si>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</si>
  <si>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</si>
  <si>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</si>
  <si>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</si>
  <si>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</si>
  <si>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</si>
  <si>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</si>
  <si>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</si>
  <si>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</si>
  <si>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</si>
  <si>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</si>
  <si>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</si>
  <si>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</si>
  <si>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</si>
  <si>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</si>
  <si>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</si>
  <si>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</si>
  <si>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</si>
  <si>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</si>
  <si>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</si>
  <si>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</si>
  <si>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</si>
  <si>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</si>
  <si>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</si>
  <si>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</si>
  <si>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</si>
  <si>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</si>
  <si>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</si>
  <si>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</si>
  <si>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</si>
  <si>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</si>
  <si>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</si>
  <si>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</si>
  <si>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</si>
  <si>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</si>
  <si>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</si>
  <si>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</si>
  <si>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</si>
  <si>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</si>
  <si>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</si>
  <si>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</si>
  <si>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</si>
  <si>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</si>
  <si>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</si>
  <si>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</si>
  <si>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</si>
  <si>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</si>
  <si>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</si>
  <si>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</si>
  <si>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</si>
  <si>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</si>
  <si>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</si>
  <si>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</si>
  <si>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</si>
  <si>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</si>
  <si>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</si>
  <si>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</si>
  <si>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</si>
  <si>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</si>
  <si>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</si>
  <si>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</si>
  <si>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</si>
  <si>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</si>
  <si>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</si>
  <si>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</si>
  <si>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</si>
  <si>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</si>
  <si>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</si>
  <si>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</si>
  <si>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</si>
  <si>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</si>
  <si>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</si>
  <si>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</si>
  <si>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</si>
  <si>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</si>
  <si>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</si>
  <si>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</si>
  <si>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</si>
  <si>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</si>
  <si>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</si>
  <si>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</si>
  <si>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</si>
  <si>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</si>
  <si>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</si>
  <si>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</si>
  <si>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</si>
  <si>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</si>
  <si>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</si>
  <si>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</si>
  <si>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</si>
  <si>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</si>
  <si>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</si>
  <si>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</si>
  <si>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</si>
  <si>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</si>
  <si>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</si>
  <si>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</si>
  <si>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</si>
  <si>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</si>
  <si>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</si>
  <si>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</si>
  <si>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</si>
  <si>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</si>
  <si>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</si>
  <si>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</si>
  <si>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</si>
  <si>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</si>
  <si>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</si>
  <si>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</si>
  <si>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</si>
  <si>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</si>
  <si>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</si>
  <si>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</si>
  <si>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</si>
  <si>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</si>
  <si>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</si>
  <si>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</si>
  <si>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</si>
  <si>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</si>
  <si>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</si>
  <si>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</si>
  <si>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</si>
  <si>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</si>
  <si>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</si>
  <si>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</si>
  <si>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</si>
  <si>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</si>
  <si>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</si>
  <si>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</si>
  <si>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</si>
  <si>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</si>
  <si>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</si>
  <si>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</si>
  <si>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</si>
  <si>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</si>
  <si>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</si>
  <si>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</si>
  <si>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</si>
  <si>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</si>
  <si>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</si>
  <si>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</si>
  <si>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</si>
  <si>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</si>
  <si>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</si>
  <si>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</si>
  <si>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</si>
  <si>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</si>
  <si>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</si>
  <si>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</si>
  <si>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</si>
  <si>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</si>
  <si>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</si>
  <si>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</si>
  <si>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</si>
  <si>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</si>
  <si>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</si>
  <si>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</si>
  <si>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</si>
  <si>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</si>
  <si>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</si>
  <si>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</si>
  <si>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</si>
  <si>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</si>
  <si>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</si>
  <si>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</si>
  <si>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</si>
  <si>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</si>
  <si>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</si>
  <si>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</si>
  <si>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</si>
  <si>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</si>
  <si>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</si>
  <si>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</si>
  <si>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</si>
  <si>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</si>
  <si>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</si>
  <si>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</si>
  <si>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</si>
  <si>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</si>
  <si>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</si>
  <si>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</si>
  <si>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</si>
  <si>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</si>
  <si>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</si>
  <si>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</si>
  <si>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</si>
  <si>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</si>
  <si>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</si>
  <si>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</si>
  <si>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</si>
  <si>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</si>
  <si>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</si>
  <si>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</si>
  <si>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</si>
  <si>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</si>
  <si>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</si>
  <si>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</si>
  <si>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</si>
  <si>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</si>
  <si>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</si>
  <si>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</si>
  <si>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</si>
  <si>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</si>
  <si>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</si>
  <si>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</si>
  <si>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</si>
  <si>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</si>
  <si>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</si>
  <si>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</si>
  <si>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</si>
  <si>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</si>
  <si>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</si>
  <si>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</si>
  <si>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</si>
  <si>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</si>
  <si>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</si>
  <si>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</si>
  <si>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</si>
  <si>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</si>
  <si>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</si>
  <si>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</si>
  <si>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</si>
  <si>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</si>
  <si>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</si>
  <si>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</si>
  <si>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</si>
  <si>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</si>
  <si>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</si>
  <si>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</si>
  <si>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</si>
  <si>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</si>
  <si>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</si>
  <si>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</si>
  <si>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</si>
  <si>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</si>
  <si>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</si>
  <si>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</si>
  <si>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</si>
  <si>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</si>
  <si>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</si>
  <si>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</si>
  <si>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</si>
  <si>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</si>
  <si>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</si>
  <si>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</si>
  <si>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</si>
  <si>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</si>
  <si>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</si>
  <si>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</si>
  <si>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</si>
  <si>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</si>
  <si>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</si>
  <si>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</si>
  <si>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</si>
  <si>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</si>
  <si>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</si>
  <si>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</si>
  <si>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</si>
  <si>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</si>
  <si>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</si>
  <si>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</si>
  <si>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</si>
  <si>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</si>
  <si>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</si>
  <si>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</si>
  <si>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</si>
  <si>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</si>
  <si>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</si>
  <si>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</si>
  <si>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</si>
  <si>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</si>
  <si>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</si>
  <si>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</si>
  <si>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</si>
  <si>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</si>
  <si>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</si>
  <si>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</si>
  <si>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</si>
  <si>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</si>
  <si>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</si>
  <si>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</si>
  <si>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</si>
  <si>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</si>
  <si>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</si>
  <si>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</si>
  <si>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</si>
  <si>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</si>
  <si>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</si>
  <si>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</si>
  <si>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</si>
  <si>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</si>
  <si>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</si>
  <si>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</si>
  <si>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</si>
  <si>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</si>
  <si>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</si>
  <si>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</si>
  <si>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</si>
  <si>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</si>
  <si>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</si>
  <si>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</si>
  <si>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</si>
  <si>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</si>
  <si>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</si>
  <si>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</si>
  <si>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</si>
  <si>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</si>
  <si>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</si>
  <si>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</si>
  <si>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</si>
  <si>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</si>
  <si>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</si>
  <si>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</si>
  <si>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</si>
  <si>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</si>
  <si>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</si>
  <si>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</si>
  <si>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</si>
  <si>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</si>
  <si>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</si>
  <si>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</si>
  <si>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</si>
  <si>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</si>
  <si>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</si>
  <si>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</si>
  <si>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</si>
  <si>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</si>
  <si>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</si>
  <si>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</si>
  <si>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</si>
  <si>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</si>
  <si>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</si>
  <si>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</si>
  <si>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</si>
  <si>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</si>
  <si>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</si>
  <si>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</si>
  <si>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</si>
  <si>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</si>
  <si>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</si>
  <si>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</si>
  <si>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</si>
  <si>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</si>
  <si>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</si>
  <si>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</si>
  <si>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</si>
  <si>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</si>
  <si>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</si>
  <si>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</si>
  <si>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</si>
  <si>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</si>
  <si>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</si>
  <si>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</si>
  <si>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</si>
  <si>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</si>
  <si>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</si>
  <si>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</si>
  <si>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</si>
  <si>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</si>
  <si>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</si>
  <si>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</si>
  <si>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</si>
  <si>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</si>
  <si>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</si>
  <si>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</si>
  <si>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</si>
  <si>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</si>
  <si>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</si>
  <si>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</si>
  <si>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</si>
  <si>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</si>
  <si>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</si>
  <si>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</si>
  <si>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</si>
  <si>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</si>
  <si>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</si>
  <si>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</si>
  <si>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</si>
  <si>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</si>
  <si>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</si>
  <si>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</si>
  <si>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</si>
  <si>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</si>
  <si>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</si>
  <si>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</si>
  <si>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</si>
  <si>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</si>
  <si>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</si>
  <si>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</si>
  <si>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</si>
  <si>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</si>
  <si>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</si>
  <si>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</si>
  <si>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</si>
  <si>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</si>
  <si>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</si>
  <si>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</si>
  <si>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</si>
  <si>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</si>
  <si>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</si>
  <si>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</si>
  <si>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</si>
  <si>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</si>
  <si>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</si>
  <si>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</si>
  <si>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</si>
  <si>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</si>
  <si>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</si>
  <si>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</si>
  <si>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</si>
  <si>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</si>
  <si>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</si>
  <si>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</si>
  <si>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</si>
  <si>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</si>
  <si>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</si>
  <si>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</si>
  <si>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</si>
  <si>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</si>
  <si>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</si>
  <si>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</si>
  <si>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</si>
  <si>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</si>
  <si>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</si>
  <si>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</si>
  <si>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</si>
  <si>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</si>
  <si>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</si>
  <si>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</si>
  <si>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</si>
  <si>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</si>
  <si>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</si>
  <si>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</si>
  <si>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</si>
  <si>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</si>
  <si>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</si>
  <si>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</si>
  <si>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</si>
  <si>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</si>
  <si>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</si>
  <si>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</si>
  <si>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</si>
  <si>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</si>
  <si>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</si>
  <si>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</si>
  <si>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</si>
  <si>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</si>
  <si>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</si>
  <si>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</si>
  <si>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</si>
  <si>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</si>
  <si>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</si>
  <si>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</si>
  <si>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</si>
  <si>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</si>
  <si>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</si>
  <si>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</si>
  <si>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</si>
  <si>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</si>
  <si>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</si>
  <si>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</si>
  <si>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</si>
  <si>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</si>
  <si>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</si>
  <si>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</si>
  <si>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</si>
  <si>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</si>
  <si>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</si>
  <si>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</si>
  <si>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</si>
  <si>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</si>
  <si>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</si>
  <si>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</si>
  <si>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</si>
  <si>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</si>
  <si>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</si>
  <si>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</si>
  <si>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</si>
  <si>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</si>
  <si>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</si>
  <si>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</si>
  <si>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</si>
  <si>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</si>
  <si>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</si>
  <si>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</si>
  <si>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</si>
  <si>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</si>
  <si>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</si>
  <si>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</si>
  <si>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</si>
  <si>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</si>
  <si>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</si>
  <si>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</si>
  <si>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</si>
  <si>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</si>
  <si>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</si>
  <si>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</si>
  <si>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</si>
  <si>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</si>
  <si>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</si>
  <si>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</si>
  <si>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</si>
  <si>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</si>
  <si>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</si>
  <si>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</si>
  <si>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</si>
  <si>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</si>
  <si>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</si>
  <si>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</si>
  <si>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</si>
  <si>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</si>
  <si>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</si>
  <si>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</si>
  <si>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</si>
  <si>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</si>
  <si>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</si>
  <si>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</si>
  <si>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</si>
  <si>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</si>
  <si>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</si>
  <si>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</si>
  <si>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</si>
  <si>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</si>
  <si>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</si>
  <si>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</si>
  <si>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</si>
  <si>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</si>
  <si>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</si>
  <si>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</si>
  <si>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</si>
  <si>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</si>
  <si>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</si>
  <si>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</si>
  <si>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</si>
  <si>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</si>
  <si>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</si>
  <si>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</si>
  <si>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</si>
  <si>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</si>
  <si>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</si>
  <si>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</si>
  <si>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</si>
  <si>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</si>
  <si>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</si>
  <si>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</si>
  <si>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</si>
  <si>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</si>
  <si>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</si>
  <si>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</si>
  <si>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</si>
  <si>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</si>
  <si>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</si>
  <si>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</si>
  <si>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</si>
  <si>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</si>
  <si>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</si>
  <si>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</si>
  <si>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</si>
  <si>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</si>
  <si>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</si>
  <si>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</si>
  <si>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</si>
  <si>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</si>
  <si>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</si>
  <si>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</si>
  <si>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</si>
  <si>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</si>
  <si>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</si>
  <si>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</si>
  <si>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</si>
  <si>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</si>
  <si>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</si>
  <si>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</si>
  <si>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</si>
  <si>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</si>
  <si>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</si>
  <si>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</si>
  <si>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</si>
  <si>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</si>
  <si>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</si>
  <si>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</si>
  <si>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</si>
  <si>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</si>
  <si>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</si>
  <si>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</si>
  <si>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</si>
  <si>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</si>
  <si>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</si>
  <si>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</si>
  <si>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</si>
  <si>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</si>
  <si>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</si>
  <si>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</si>
  <si>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</si>
  <si>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</si>
  <si>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</si>
  <si>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</si>
  <si>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</si>
  <si>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</si>
  <si>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</si>
  <si>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</si>
  <si>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</si>
  <si>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</si>
  <si>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</si>
  <si>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</si>
  <si>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</si>
  <si>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</si>
  <si>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</si>
  <si>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</si>
  <si>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</si>
  <si>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</si>
  <si>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</si>
  <si>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</si>
  <si>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</si>
  <si>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</si>
  <si>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</si>
  <si>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</si>
  <si>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</si>
  <si>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</si>
  <si>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</si>
  <si>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</si>
  <si>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</si>
  <si>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</si>
  <si>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</si>
  <si>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</si>
  <si>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</si>
  <si>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</si>
  <si>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</si>
  <si>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</si>
  <si>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</si>
  <si>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</si>
  <si>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</si>
  <si>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</si>
  <si>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</si>
  <si>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</si>
  <si>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</si>
  <si>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</si>
  <si>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</si>
  <si>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</si>
  <si>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</si>
  <si>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</si>
  <si>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</si>
  <si>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</si>
  <si>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</si>
  <si>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</si>
  <si>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</si>
  <si>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</si>
  <si>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</si>
  <si>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</si>
  <si>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</si>
  <si>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</si>
  <si>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</si>
  <si>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</si>
  <si>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</si>
  <si>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</si>
  <si>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</si>
  <si>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</si>
  <si>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</si>
  <si>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</si>
  <si>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</si>
  <si>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</si>
  <si>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</si>
  <si>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</si>
  <si>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</si>
  <si>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</si>
  <si>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</si>
  <si>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</si>
  <si>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</si>
  <si>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</si>
  <si>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</si>
  <si>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</si>
  <si>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</si>
  <si>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</si>
  <si>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</si>
  <si>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</si>
  <si>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</si>
  <si>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</si>
  <si>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</si>
  <si>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</si>
  <si>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</si>
  <si>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</si>
  <si>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</si>
  <si>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</si>
  <si>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</si>
  <si>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</si>
  <si>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</si>
  <si>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</si>
  <si>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</si>
  <si>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</si>
  <si>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</si>
  <si>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</si>
  <si>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</si>
  <si>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</si>
  <si>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</si>
  <si>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</si>
  <si>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</si>
  <si>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</si>
  <si>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</si>
  <si>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</si>
  <si>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</si>
  <si>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</si>
  <si>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</si>
  <si>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</si>
  <si>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</si>
  <si>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</si>
  <si>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</si>
  <si>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</si>
  <si>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</si>
  <si>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</si>
  <si>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</si>
  <si>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</si>
  <si>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</si>
  <si>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</si>
  <si>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</si>
  <si>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</si>
  <si>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</si>
  <si>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</si>
  <si>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</si>
  <si>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</si>
  <si>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</si>
  <si>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</si>
  <si>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</si>
  <si>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</si>
  <si>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</si>
  <si>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</si>
  <si>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</si>
  <si>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</si>
  <si>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</si>
  <si>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</si>
  <si>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</si>
  <si>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</si>
  <si>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</si>
  <si>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</si>
  <si>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</si>
  <si>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</si>
  <si>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</si>
  <si>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</si>
  <si>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</si>
  <si>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</si>
  <si>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</si>
  <si>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</si>
  <si>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</si>
  <si>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</si>
  <si>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</si>
  <si>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</si>
  <si>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</si>
  <si>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</si>
  <si>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</si>
  <si>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</si>
  <si>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</si>
  <si>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</si>
  <si>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</si>
  <si>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</si>
  <si>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</si>
  <si>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</si>
  <si>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</si>
  <si>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</si>
  <si>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</si>
  <si>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</si>
  <si>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</si>
  <si>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</si>
  <si>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</si>
  <si>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</si>
  <si>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</si>
  <si>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</si>
  <si>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</si>
  <si>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</si>
  <si>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</si>
  <si>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</si>
  <si>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</si>
  <si>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</si>
  <si>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</si>
  <si>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</si>
  <si>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</si>
  <si>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</si>
  <si>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</si>
  <si>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</si>
  <si>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</si>
  <si>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</si>
  <si>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</si>
  <si>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</si>
  <si>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</si>
  <si>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</si>
  <si>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</si>
  <si>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</si>
  <si>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</si>
  <si>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</si>
  <si>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</si>
  <si>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</si>
  <si>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</si>
  <si>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</si>
  <si>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</si>
  <si>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</si>
  <si>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</si>
  <si>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</si>
  <si>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</si>
  <si>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</si>
  <si>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</si>
  <si>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</si>
  <si>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</si>
  <si>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</si>
  <si>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</si>
  <si>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</si>
  <si>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</si>
  <si>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</si>
  <si>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</si>
  <si>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</si>
  <si>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</si>
  <si>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</si>
  <si>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</si>
  <si>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</si>
  <si>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</si>
  <si>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</si>
  <si>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</si>
  <si>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</si>
  <si>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</si>
  <si>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</si>
  <si>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</si>
  <si>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</si>
  <si>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</si>
  <si>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</si>
  <si>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</si>
  <si>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</si>
  <si>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</si>
  <si>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</si>
  <si>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</si>
  <si>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</si>
  <si>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</si>
  <si>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</si>
  <si>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</si>
  <si>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</si>
  <si>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</si>
  <si>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</si>
  <si>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</si>
  <si>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</si>
  <si>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</si>
  <si>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</si>
  <si>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</si>
  <si>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</si>
  <si>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</si>
  <si>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</si>
  <si>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</si>
  <si>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</si>
  <si>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</si>
  <si>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</si>
  <si>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</si>
  <si>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</si>
  <si>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</si>
  <si>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</si>
  <si>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</si>
  <si>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</si>
  <si>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</si>
  <si>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</si>
  <si>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</si>
  <si>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</si>
  <si>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</si>
  <si>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</si>
  <si>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</si>
  <si>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</si>
  <si>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</si>
  <si>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</si>
  <si>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</si>
  <si>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</si>
  <si>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</si>
  <si>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</si>
  <si>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</si>
  <si>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</si>
  <si>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</si>
  <si>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</si>
  <si>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</si>
  <si>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</si>
  <si>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</si>
  <si>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</si>
  <si>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</si>
  <si>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</si>
  <si>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</si>
  <si>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</si>
  <si>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</si>
  <si>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</si>
  <si>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</si>
  <si>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</si>
  <si>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</si>
  <si>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</si>
  <si>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</si>
  <si>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</si>
  <si>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</si>
  <si>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</si>
  <si>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</si>
  <si>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</si>
  <si>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</si>
  <si>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</si>
  <si>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</si>
  <si>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</si>
  <si>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</si>
  <si>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</si>
  <si>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</si>
  <si>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</si>
  <si>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</si>
  <si>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</si>
  <si>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</si>
  <si>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</si>
  <si>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</si>
  <si>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</si>
  <si>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</si>
  <si>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</si>
  <si>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</si>
  <si>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</si>
  <si>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</si>
  <si>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</si>
  <si>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</si>
  <si>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</si>
  <si>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</si>
  <si>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</si>
  <si>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</si>
  <si>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</si>
  <si>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</si>
  <si>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</si>
  <si>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</si>
  <si>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</si>
  <si>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</si>
  <si>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</si>
  <si>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</si>
  <si>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</si>
  <si>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</si>
  <si>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</si>
  <si>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</si>
  <si>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</si>
  <si>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</si>
  <si>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</si>
  <si>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</si>
  <si>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</si>
  <si>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</si>
  <si>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</si>
  <si>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</si>
  <si>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</si>
  <si>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</si>
  <si>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</si>
  <si>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</si>
  <si>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</si>
  <si>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</si>
  <si>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</si>
  <si>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</si>
  <si>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</si>
  <si>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</si>
  <si>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</si>
  <si>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</si>
  <si>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</si>
  <si>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</si>
  <si>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</si>
  <si>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</si>
  <si>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</si>
  <si>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</si>
  <si>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</si>
  <si>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</si>
  <si>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</si>
  <si>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</si>
  <si>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</si>
  <si>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</si>
  <si>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</si>
  <si>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</si>
  <si>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</si>
  <si>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</si>
  <si>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</si>
  <si>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</si>
  <si>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</si>
  <si>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</si>
  <si>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</si>
  <si>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</si>
  <si>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</si>
  <si>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</si>
  <si>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</si>
  <si>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</si>
  <si>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</si>
  <si>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</si>
  <si>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</si>
  <si>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</si>
  <si>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</si>
  <si>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</si>
  <si>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</si>
  <si>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</si>
  <si>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</si>
  <si>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</si>
  <si>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</si>
  <si>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</si>
  <si>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</si>
  <si>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</si>
  <si>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</si>
  <si>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</si>
  <si>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</si>
  <si>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</si>
  <si>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</si>
  <si>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</si>
  <si>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</si>
  <si>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</si>
  <si>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</si>
  <si>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</si>
  <si>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</si>
  <si>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</si>
  <si>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</si>
  <si>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</si>
  <si>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</si>
  <si>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</si>
  <si>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</si>
  <si>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</si>
  <si>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</si>
  <si>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</si>
  <si>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</si>
  <si>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</si>
  <si>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</si>
  <si>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</si>
  <si>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</si>
  <si>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</si>
  <si>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</si>
  <si>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</si>
  <si>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</si>
  <si>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</si>
  <si>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</si>
  <si>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</si>
  <si>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</si>
  <si>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</si>
  <si>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</si>
  <si>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</si>
  <si>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</si>
  <si>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</si>
  <si>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</si>
  <si>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</si>
  <si>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</si>
  <si>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</si>
  <si>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</si>
  <si>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</si>
  <si>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</si>
  <si>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</si>
  <si>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</si>
  <si>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</si>
  <si>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</si>
  <si>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</si>
  <si>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</si>
  <si>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</si>
  <si>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</si>
  <si>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</si>
  <si>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</si>
  <si>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</si>
  <si>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</si>
  <si>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</si>
  <si>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</si>
  <si>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</si>
  <si>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</si>
  <si>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</si>
  <si>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</si>
  <si>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</si>
  <si>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</si>
  <si>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</si>
  <si>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</si>
  <si>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</si>
  <si>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</si>
  <si>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</si>
  <si>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</si>
  <si>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</si>
  <si>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</si>
  <si>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</si>
  <si>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</si>
  <si>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</si>
  <si>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</si>
  <si>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</si>
  <si>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</si>
  <si>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</si>
  <si>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</si>
  <si>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</si>
  <si>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</si>
  <si>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</si>
  <si>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</si>
  <si>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</si>
  <si>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</si>
  <si>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</si>
  <si>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</si>
  <si>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</si>
  <si>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</si>
  <si>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</si>
  <si>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</si>
  <si>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</si>
  <si>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</si>
  <si>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</si>
  <si>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</si>
  <si>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</si>
  <si>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</si>
  <si>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</si>
  <si>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</si>
  <si>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</si>
  <si>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</si>
  <si>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</si>
  <si>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</si>
  <si>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</si>
  <si>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</si>
  <si>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</si>
  <si>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</si>
  <si>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</si>
  <si>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</si>
  <si>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</si>
  <si>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</si>
  <si>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</si>
  <si>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</si>
  <si>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</si>
  <si>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</si>
  <si>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</si>
  <si>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</si>
  <si>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</si>
  <si>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</si>
  <si>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</si>
  <si>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</si>
  <si>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</si>
  <si>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</si>
  <si>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</si>
  <si>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</si>
  <si>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</si>
  <si>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</si>
  <si>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</si>
  <si>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</si>
  <si>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</si>
  <si>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</si>
  <si>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</si>
  <si>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</si>
  <si>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</si>
  <si>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</si>
  <si>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</si>
  <si>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</si>
  <si>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</si>
  <si>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</si>
  <si>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</si>
  <si>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</si>
  <si>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</si>
  <si>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</si>
  <si>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</si>
  <si>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</si>
  <si>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</si>
  <si>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</si>
  <si>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</si>
  <si>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</si>
  <si>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</si>
  <si>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</si>
  <si>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</si>
  <si>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</si>
  <si>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</si>
  <si>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</si>
  <si>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</si>
  <si>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</si>
  <si>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</si>
  <si>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</si>
  <si>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</si>
  <si>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</si>
  <si>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</si>
  <si>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</si>
  <si>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</si>
  <si>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</si>
  <si>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</si>
  <si>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</si>
  <si>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</si>
  <si>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</si>
  <si>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</si>
  <si>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</si>
  <si>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</si>
  <si>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</si>
  <si>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</si>
  <si>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</si>
  <si>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</si>
  <si>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</si>
  <si>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</si>
  <si>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</si>
  <si>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</si>
  <si>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</si>
  <si>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</si>
  <si>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</si>
  <si>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</si>
  <si>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</si>
  <si>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</si>
  <si>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</si>
  <si>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</si>
  <si>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</si>
  <si>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</si>
  <si>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</si>
  <si>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</si>
  <si>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</si>
  <si>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</si>
  <si>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</si>
  <si>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</si>
  <si>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</si>
  <si>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</si>
  <si>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</si>
  <si>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</si>
  <si>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</si>
  <si>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</si>
  <si>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</si>
  <si>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</si>
  <si>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</si>
  <si>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</si>
  <si>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</si>
  <si>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</si>
  <si>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</si>
  <si>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</si>
  <si>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</si>
  <si>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</si>
  <si>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</si>
  <si>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</si>
  <si>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</si>
  <si>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</si>
  <si>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</si>
  <si>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</si>
  <si>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</si>
  <si>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</si>
  <si>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</si>
  <si>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</si>
  <si>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</si>
  <si>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</si>
  <si>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</si>
  <si>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</si>
  <si>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</si>
  <si>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</si>
  <si>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</si>
  <si>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</si>
  <si>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</si>
  <si>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</si>
  <si>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</si>
  <si>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</si>
  <si>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</si>
  <si>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</si>
  <si>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</si>
  <si>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</si>
  <si>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</si>
  <si>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</si>
  <si>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</si>
  <si>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</si>
  <si>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</si>
  <si>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</si>
  <si>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</si>
  <si>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</si>
  <si>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</si>
  <si>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</si>
  <si>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</si>
  <si>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</si>
  <si>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</si>
  <si>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</si>
  <si>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</si>
  <si>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</si>
  <si>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</si>
  <si>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</si>
  <si>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</si>
  <si>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</si>
  <si>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</si>
  <si>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</si>
  <si>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</si>
  <si>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</si>
  <si>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</si>
  <si>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</si>
  <si>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</si>
  <si>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</si>
  <si>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</si>
  <si>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</si>
  <si>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</si>
  <si>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</si>
  <si>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</si>
  <si>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</si>
  <si>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</si>
  <si>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</si>
  <si>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</si>
  <si>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</si>
  <si>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</si>
  <si>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</si>
  <si>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</si>
  <si>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</si>
  <si>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</si>
  <si>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</si>
  <si>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</si>
  <si>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</si>
  <si>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</si>
  <si>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</si>
  <si>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</si>
  <si>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</si>
  <si>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</si>
  <si>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</si>
  <si>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</si>
  <si>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</si>
  <si>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</si>
  <si>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</si>
  <si>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</si>
  <si>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</si>
  <si>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</si>
  <si>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</si>
  <si>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</si>
  <si>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</si>
  <si>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</si>
  <si>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</si>
  <si>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</si>
  <si>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</si>
  <si>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</si>
  <si>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</si>
  <si>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</si>
  <si>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</si>
  <si>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</si>
  <si>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</si>
  <si>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</si>
  <si>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</si>
  <si>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</si>
  <si>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</si>
  <si>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</si>
  <si>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</si>
  <si>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</si>
  <si>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</si>
  <si>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</si>
  <si>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</si>
  <si>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</si>
  <si>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</si>
  <si>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</si>
  <si>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</si>
  <si>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</si>
  <si>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</si>
  <si>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</si>
  <si>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</si>
  <si>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</si>
  <si>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</si>
  <si>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</si>
  <si>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</si>
  <si>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</si>
  <si>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</si>
  <si>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</si>
  <si>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</si>
  <si>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</si>
  <si>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</si>
  <si>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</si>
  <si>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</si>
  <si>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</si>
  <si>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</si>
  <si>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</si>
  <si>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</si>
  <si>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</si>
  <si>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</si>
  <si>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</si>
  <si>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</si>
  <si>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</si>
  <si>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</si>
  <si>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</si>
  <si>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</si>
  <si>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</si>
  <si>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</si>
  <si>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</si>
  <si>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</si>
  <si>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</si>
  <si>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</si>
  <si>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</si>
  <si>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</si>
  <si>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</si>
  <si>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</si>
  <si>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</si>
  <si>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</si>
  <si>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</si>
  <si>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</si>
  <si>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</si>
  <si>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</si>
  <si>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</si>
  <si>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</si>
  <si>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</si>
  <si>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</si>
  <si>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</si>
  <si>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</si>
  <si>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</si>
  <si>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</si>
  <si>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</si>
  <si>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</si>
  <si>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</si>
  <si>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</si>
  <si>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</si>
  <si>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</si>
  <si>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</si>
  <si>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</si>
  <si>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</si>
  <si>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</si>
  <si>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</si>
  <si>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</si>
  <si>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</si>
  <si>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</si>
  <si>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</si>
  <si>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</si>
  <si>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</si>
  <si>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</si>
  <si>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</si>
  <si>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</si>
  <si>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</si>
  <si>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</si>
  <si>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</si>
  <si>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</si>
  <si>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</si>
  <si>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</si>
  <si>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</si>
  <si>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</si>
  <si>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</si>
  <si>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</si>
  <si>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</si>
  <si>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</si>
  <si>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</si>
  <si>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</si>
  <si>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</si>
  <si>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</si>
  <si>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</si>
  <si>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</si>
  <si>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</si>
  <si>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</si>
  <si>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</si>
  <si>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</si>
  <si>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</si>
  <si>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</si>
  <si>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</si>
  <si>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</si>
  <si>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</si>
  <si>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</si>
  <si>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</si>
  <si>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</si>
  <si>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</si>
  <si>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</si>
  <si>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</si>
  <si>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</si>
  <si>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</si>
  <si>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</si>
  <si>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</si>
  <si>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</si>
  <si>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</si>
  <si>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</si>
  <si>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</si>
  <si>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</si>
  <si>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</si>
  <si>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</si>
  <si>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</si>
  <si>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</si>
  <si>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</si>
  <si>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</si>
  <si>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</si>
  <si>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</si>
  <si>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</si>
  <si>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</si>
  <si>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</si>
  <si>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</si>
  <si>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</si>
  <si>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</si>
  <si>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</si>
  <si>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</si>
  <si>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</si>
  <si>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</si>
  <si>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</si>
  <si>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</si>
  <si>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</si>
  <si>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</si>
  <si>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</si>
  <si>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</si>
  <si>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</si>
  <si>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</si>
  <si>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</si>
  <si>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</si>
  <si>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</si>
  <si>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</si>
  <si>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</si>
  <si>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</si>
  <si>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</si>
  <si>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</si>
  <si>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</si>
  <si>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</si>
  <si>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</si>
  <si>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</si>
  <si>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</si>
  <si>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</si>
  <si>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</si>
  <si>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</si>
  <si>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</si>
  <si>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</si>
  <si>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</si>
  <si>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</si>
  <si>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</si>
  <si>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</si>
  <si>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</si>
  <si>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</si>
  <si>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</si>
  <si>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</si>
  <si>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</si>
  <si>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</si>
  <si>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</si>
  <si>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</si>
  <si>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</si>
  <si>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</si>
  <si>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</si>
  <si>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</si>
  <si>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</si>
  <si>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</si>
  <si>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</si>
  <si>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</si>
  <si>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</si>
  <si>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</si>
  <si>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</si>
  <si>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</si>
  <si>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</si>
  <si>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</si>
  <si>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</si>
  <si>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</si>
  <si>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</si>
  <si>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</si>
  <si>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</si>
  <si>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</si>
  <si>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</si>
  <si>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</si>
  <si>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</si>
  <si>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</si>
  <si>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</si>
  <si>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</si>
  <si>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</si>
  <si>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</si>
  <si>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</si>
  <si>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</si>
  <si>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</si>
  <si>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</si>
  <si>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</si>
  <si>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</si>
  <si>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</si>
  <si>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</si>
  <si>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</si>
  <si>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</si>
  <si>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</si>
  <si>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</si>
  <si>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</si>
  <si>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</si>
  <si>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</si>
  <si>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</si>
  <si>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</si>
  <si>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</si>
  <si>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</si>
  <si>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</si>
  <si>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</si>
  <si>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</si>
  <si>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</si>
  <si>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</si>
  <si>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</si>
  <si>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</si>
  <si>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</si>
  <si>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</si>
  <si>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</si>
  <si>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</si>
  <si>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</si>
  <si>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</si>
  <si>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</si>
  <si>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</si>
  <si>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</si>
  <si>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</si>
  <si>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</si>
  <si>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</si>
  <si>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</si>
  <si>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</si>
  <si>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</si>
  <si>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</si>
  <si>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</si>
  <si>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</si>
  <si>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</si>
  <si>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</si>
  <si>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</si>
  <si>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</si>
  <si>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</si>
  <si>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</si>
  <si>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</si>
  <si>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</si>
  <si>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</si>
  <si>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</si>
  <si>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</si>
  <si>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</si>
  <si>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</si>
  <si>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</si>
  <si>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</si>
  <si>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</si>
  <si>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</si>
  <si>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</si>
  <si>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</si>
  <si>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</si>
  <si>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</si>
  <si>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</si>
  <si>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</si>
  <si>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</si>
  <si>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</si>
  <si>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</si>
  <si>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</si>
  <si>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</si>
  <si>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</si>
  <si>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</si>
  <si>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</si>
  <si>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</si>
  <si>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</si>
  <si>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</si>
  <si>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</si>
  <si>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</si>
  <si>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</si>
  <si>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</si>
  <si>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</si>
  <si>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</si>
  <si>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</si>
  <si>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</si>
  <si>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</si>
  <si>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</si>
  <si>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</si>
  <si>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</si>
  <si>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</si>
  <si>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</si>
  <si>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</si>
  <si>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</si>
  <si>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</si>
  <si>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</si>
  <si>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</si>
  <si>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</si>
  <si>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</si>
  <si>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</si>
  <si>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</si>
  <si>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</si>
  <si>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</si>
  <si>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</si>
  <si>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</si>
  <si>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</si>
  <si>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</si>
  <si>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</si>
  <si>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</si>
  <si>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</si>
  <si>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</si>
  <si>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</si>
  <si>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</si>
  <si>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</si>
  <si>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</si>
  <si>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</si>
  <si>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</si>
  <si>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</si>
  <si>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</si>
  <si>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</si>
  <si>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</si>
  <si>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</si>
  <si>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</si>
  <si>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</si>
  <si>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</si>
  <si>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</si>
  <si>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</si>
  <si>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</si>
  <si>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</si>
  <si>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</si>
  <si>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</si>
  <si>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</si>
  <si>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</si>
  <si>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</si>
  <si>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</si>
  <si>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</si>
  <si>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</si>
  <si>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</si>
  <si>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</si>
  <si>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</si>
  <si>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</si>
  <si>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</si>
  <si>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</si>
  <si>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</si>
  <si>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</si>
  <si>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</si>
  <si>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</si>
  <si>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</si>
  <si>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</si>
  <si>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</si>
  <si>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</si>
  <si>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</si>
  <si>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</si>
  <si>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</si>
  <si>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</si>
  <si>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</si>
  <si>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</si>
  <si>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</si>
  <si>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</si>
  <si>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</si>
  <si>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</si>
  <si>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</si>
  <si>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</si>
  <si>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</si>
  <si>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</si>
  <si>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</si>
  <si>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</si>
  <si>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</si>
  <si>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</si>
  <si>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</si>
  <si>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</si>
  <si>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</si>
  <si>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</si>
  <si>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</si>
  <si>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</si>
  <si>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</si>
  <si>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</si>
  <si>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</si>
  <si>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</si>
  <si>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</si>
  <si>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</si>
  <si>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</si>
  <si>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</si>
  <si>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</si>
  <si>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</si>
  <si>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</si>
  <si>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</si>
  <si>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</si>
  <si>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</si>
  <si>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</si>
  <si>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</si>
  <si>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</si>
  <si>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</si>
  <si>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</si>
  <si>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</si>
  <si>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</si>
  <si>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</si>
  <si>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</si>
  <si>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</si>
  <si>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</si>
  <si>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</si>
  <si>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</si>
  <si>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</si>
  <si>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</si>
  <si>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</si>
  <si>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</si>
  <si>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</si>
  <si>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</si>
  <si>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</si>
  <si>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</si>
  <si>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</si>
  <si>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</si>
  <si>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</si>
  <si>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</si>
  <si>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</si>
  <si>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</si>
  <si>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</si>
  <si>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</si>
  <si>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</si>
  <si>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</si>
  <si>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</si>
  <si>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</si>
  <si>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</si>
  <si>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</si>
  <si>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</si>
  <si>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</si>
  <si>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</si>
  <si>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</si>
  <si>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</si>
  <si>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</si>
  <si>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</si>
  <si>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</si>
  <si>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</si>
  <si>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</si>
  <si>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</si>
  <si>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</si>
  <si>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</si>
  <si>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</si>
  <si>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</si>
  <si>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</si>
  <si>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</si>
  <si>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</si>
  <si>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</si>
  <si>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</si>
  <si>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</si>
  <si>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</si>
  <si>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</si>
  <si>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</si>
  <si>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</si>
  <si>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</si>
  <si>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</si>
  <si>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</si>
  <si>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</si>
  <si>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</si>
  <si>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</si>
  <si>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</si>
  <si>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</si>
  <si>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</si>
  <si>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</si>
  <si>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</si>
  <si>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</si>
  <si>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</si>
  <si>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</si>
  <si>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</si>
  <si>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</si>
  <si>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</si>
  <si>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</si>
  <si>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</si>
  <si>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</si>
  <si>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</si>
  <si>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</si>
  <si>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</si>
  <si>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</si>
  <si>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</si>
  <si>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</si>
  <si>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</si>
  <si>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</si>
  <si>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</si>
  <si>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</si>
  <si>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</si>
  <si>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</si>
  <si>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</si>
  <si>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</si>
  <si>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</si>
  <si>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</si>
  <si>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</si>
  <si>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</si>
  <si>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</si>
  <si>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</si>
  <si>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</si>
  <si>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</si>
  <si>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</si>
  <si>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</si>
  <si>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</si>
  <si>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</si>
  <si>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</si>
  <si>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</si>
  <si>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</si>
  <si>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</si>
  <si>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</si>
  <si>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</si>
  <si>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</si>
  <si>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</si>
  <si>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</si>
  <si>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</si>
  <si>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</si>
  <si>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</si>
  <si>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</si>
  <si>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</si>
  <si>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</si>
  <si>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</si>
  <si>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</si>
  <si>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</si>
  <si>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</si>
  <si>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</si>
  <si>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</si>
  <si>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</si>
  <si>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</si>
  <si>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</si>
  <si>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</si>
  <si>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</si>
  <si>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</si>
  <si>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</si>
  <si>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</si>
  <si>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</si>
  <si>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</si>
  <si>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</si>
  <si>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</si>
  <si>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</si>
  <si>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</si>
  <si>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</si>
  <si>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</si>
  <si>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</si>
  <si>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</si>
  <si>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</si>
  <si>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</si>
  <si>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</si>
  <si>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</si>
  <si>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</si>
  <si>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</si>
  <si>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</si>
  <si>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</si>
  <si>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</si>
  <si>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</si>
  <si>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</si>
  <si>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</si>
  <si>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</si>
  <si>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</si>
  <si>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</si>
  <si>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</si>
  <si>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</si>
  <si>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</si>
  <si>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</si>
  <si>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</si>
  <si>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</si>
  <si>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</si>
  <si>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</si>
  <si>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</si>
  <si>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</si>
  <si>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</si>
  <si>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</si>
  <si>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</si>
  <si>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</si>
  <si>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</si>
  <si>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</si>
  <si>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</si>
  <si>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</si>
  <si>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</si>
  <si>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</si>
  <si>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</si>
  <si>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</si>
  <si>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</si>
  <si>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</si>
  <si>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</si>
  <si>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</si>
  <si>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</si>
  <si>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</si>
  <si>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</si>
  <si>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</si>
  <si>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</si>
  <si>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</si>
  <si>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</si>
  <si>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</si>
  <si>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</si>
  <si>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</si>
  <si>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</si>
  <si>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</si>
  <si>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</si>
  <si>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</si>
  <si>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</si>
  <si>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</si>
  <si>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</si>
  <si>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</si>
  <si>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</si>
  <si>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</si>
  <si>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</si>
  <si>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</si>
  <si>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</si>
  <si>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</si>
  <si>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</si>
  <si>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</si>
  <si>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</si>
  <si>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</si>
  <si>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</si>
  <si>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</si>
  <si>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</si>
  <si>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</si>
  <si>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</si>
  <si>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</si>
  <si>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</si>
  <si>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</si>
  <si>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</si>
  <si>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</si>
  <si>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</si>
  <si>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</si>
  <si>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</si>
  <si>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</si>
  <si>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</si>
  <si>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</si>
  <si>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</si>
  <si>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</si>
  <si>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</si>
  <si>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</si>
  <si>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</si>
  <si>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</si>
  <si>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</si>
  <si>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</si>
  <si>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</si>
  <si>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</si>
  <si>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</si>
  <si>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</si>
  <si>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</si>
  <si>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</si>
  <si>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</si>
  <si>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</si>
  <si>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</si>
  <si>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</si>
  <si>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</si>
  <si>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</si>
  <si>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</si>
  <si>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</si>
  <si>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</si>
  <si>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</si>
  <si>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</si>
  <si>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</si>
  <si>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</si>
  <si>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</si>
  <si>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</si>
  <si>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</si>
  <si>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</si>
  <si>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</si>
  <si>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</si>
  <si>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</si>
  <si>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</si>
  <si>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</si>
  <si>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</si>
  <si>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</si>
  <si>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</si>
  <si>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</si>
  <si>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</si>
  <si>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</si>
  <si>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</si>
  <si>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</si>
  <si>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</si>
  <si>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</si>
  <si>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</si>
  <si>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</si>
  <si>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</si>
  <si>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</si>
  <si>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</si>
  <si>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</si>
  <si>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</si>
  <si>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</si>
  <si>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</si>
  <si>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</si>
  <si>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</si>
  <si>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</si>
  <si>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</si>
  <si>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</si>
  <si>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</si>
  <si>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</si>
  <si>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</si>
  <si>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</si>
  <si>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</si>
  <si>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</si>
  <si>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</si>
  <si>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</si>
  <si>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</si>
  <si>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</si>
  <si>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</si>
  <si>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</si>
  <si>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</si>
  <si>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</si>
  <si>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</si>
  <si>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</si>
  <si>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</si>
  <si>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</si>
  <si>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</si>
  <si>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</si>
  <si>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</si>
  <si>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</si>
  <si>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</si>
  <si>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</si>
  <si>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</si>
  <si>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</si>
  <si>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</si>
  <si>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</si>
  <si>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</si>
  <si>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</si>
  <si>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</si>
  <si>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</si>
  <si>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</si>
  <si>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</si>
  <si>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</si>
  <si>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</si>
  <si>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</si>
  <si>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</si>
  <si>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</si>
  <si>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</si>
  <si>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</si>
  <si>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</si>
  <si>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</si>
  <si>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</si>
  <si>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</si>
  <si>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</si>
  <si>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</si>
  <si>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</si>
  <si>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</si>
  <si>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</si>
  <si>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</si>
  <si>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</si>
  <si>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</si>
  <si>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</si>
  <si>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</si>
  <si>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</si>
  <si>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</si>
  <si>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</si>
  <si>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</si>
  <si>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</si>
  <si>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</si>
  <si>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</si>
  <si>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</si>
  <si>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</si>
  <si>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</si>
  <si>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</si>
  <si>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</si>
  <si>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</si>
  <si>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</si>
  <si>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</si>
  <si>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</si>
  <si>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</si>
  <si>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</si>
  <si>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</si>
  <si>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</si>
  <si>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</si>
  <si>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</si>
  <si>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</si>
  <si>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</si>
  <si>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</si>
  <si>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</si>
  <si>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</si>
  <si>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</si>
  <si>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</si>
  <si>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</si>
  <si>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</si>
  <si>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</si>
  <si>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</si>
  <si>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</si>
  <si>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</si>
  <si>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</si>
  <si>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</si>
  <si>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</si>
  <si>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</si>
  <si>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</si>
  <si>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</si>
  <si>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</si>
  <si>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</si>
  <si>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</si>
  <si>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</si>
  <si>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</si>
  <si>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</si>
  <si>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</si>
  <si>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</si>
  <si>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</si>
  <si>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</si>
  <si>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</si>
  <si>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</si>
  <si>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</si>
  <si>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</si>
  <si>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</si>
  <si>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</si>
  <si>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</si>
  <si>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</si>
  <si>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</si>
  <si>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</si>
  <si>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</si>
  <si>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</si>
  <si>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</si>
  <si>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</si>
  <si>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</si>
  <si>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</si>
  <si>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</si>
  <si>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</si>
  <si>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</si>
  <si>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</si>
  <si>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</si>
  <si>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</si>
  <si>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</si>
  <si>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</si>
  <si>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</si>
  <si>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</si>
  <si>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</si>
  <si>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</si>
  <si>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</si>
  <si>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</si>
  <si>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</si>
  <si>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</si>
  <si>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</si>
  <si>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</si>
  <si>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</si>
  <si>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</si>
  <si>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</si>
  <si>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</si>
  <si>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</si>
  <si>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</si>
  <si>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</si>
  <si>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</si>
  <si>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</si>
  <si>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</si>
  <si>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</si>
  <si>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</si>
  <si>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</si>
  <si>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</si>
  <si>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</si>
  <si>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</si>
  <si>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</si>
  <si>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</si>
  <si>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</si>
  <si>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</si>
  <si>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</si>
  <si>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</si>
  <si>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</si>
  <si>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</si>
  <si>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</si>
  <si>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</si>
  <si>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</si>
  <si>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</si>
  <si>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</si>
  <si>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</si>
  <si>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</si>
  <si>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</si>
  <si>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</si>
  <si>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</si>
  <si>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</si>
  <si>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</si>
  <si>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</si>
  <si>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</si>
  <si>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</si>
  <si>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</si>
  <si>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</si>
  <si>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</si>
  <si>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</si>
  <si>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</si>
  <si>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</si>
  <si>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</si>
  <si>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</si>
  <si>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</si>
  <si>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</si>
  <si>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</si>
  <si>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</si>
  <si>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</si>
  <si>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</si>
  <si>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</si>
  <si>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</si>
  <si>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</si>
  <si>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</si>
  <si>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</si>
  <si>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</si>
  <si>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</si>
  <si>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</si>
  <si>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</si>
  <si>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</si>
  <si>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</si>
  <si>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</si>
  <si>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</si>
  <si>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</si>
  <si>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</si>
  <si>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</si>
  <si>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</si>
  <si>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</si>
  <si>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</si>
  <si>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</si>
  <si>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</si>
  <si>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</si>
  <si>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</si>
  <si>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</si>
  <si>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</si>
  <si>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</si>
  <si>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</si>
  <si>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</si>
  <si>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</si>
  <si>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</si>
  <si>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</si>
  <si>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</si>
  <si>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</si>
  <si>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</si>
  <si>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</si>
  <si>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</si>
  <si>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</si>
  <si>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</si>
  <si>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</si>
  <si>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</si>
  <si>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</si>
  <si>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</si>
  <si>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</si>
  <si>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</si>
  <si>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</si>
  <si>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</si>
  <si>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</si>
  <si>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</si>
  <si>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</si>
  <si>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</si>
  <si>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</si>
  <si>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</si>
  <si>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</si>
  <si>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</si>
  <si>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</si>
  <si>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</si>
  <si>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</si>
  <si>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</si>
  <si>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</si>
  <si>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</si>
  <si>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</si>
  <si>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</si>
  <si>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</si>
  <si>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</si>
  <si>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</si>
  <si>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</si>
  <si>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</si>
  <si>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</si>
  <si>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</si>
  <si>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</si>
  <si>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</si>
  <si>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</si>
  <si>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</si>
  <si>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</si>
  <si>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</si>
  <si>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</si>
  <si>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</si>
  <si>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</si>
  <si>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</si>
  <si>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</si>
  <si>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</si>
  <si>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</si>
  <si>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</si>
  <si>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</si>
  <si>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</si>
  <si>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</si>
  <si>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</si>
  <si>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</si>
  <si>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</si>
  <si>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</si>
  <si>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</si>
  <si>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</si>
  <si>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</si>
  <si>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</si>
  <si>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</si>
  <si>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</si>
  <si>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</si>
  <si>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</si>
  <si>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</si>
  <si>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</si>
  <si>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</si>
  <si>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</si>
  <si>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</si>
  <si>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</si>
  <si>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</si>
  <si>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</si>
  <si>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</si>
  <si>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</si>
  <si>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</si>
  <si>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</si>
  <si>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</si>
  <si>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</si>
  <si>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</si>
  <si>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</si>
  <si>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</si>
  <si>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</si>
  <si>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</si>
  <si>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</si>
  <si>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</si>
  <si>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</si>
  <si>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</si>
  <si>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</si>
  <si>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</si>
  <si>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</si>
  <si>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</si>
  <si>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</si>
  <si>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</si>
  <si>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</si>
  <si>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</si>
  <si>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</si>
  <si>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</si>
  <si>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</si>
  <si>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</si>
  <si>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</si>
  <si>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</si>
  <si>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</si>
  <si>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</si>
  <si>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</si>
  <si>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</si>
  <si>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</si>
  <si>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</si>
  <si>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</si>
  <si>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</si>
  <si>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</si>
  <si>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</si>
  <si>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</si>
  <si>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</si>
  <si>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</si>
  <si>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</si>
  <si>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</si>
  <si>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</si>
  <si>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</si>
  <si>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</si>
  <si>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</si>
  <si>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</si>
  <si>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</si>
  <si>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</si>
  <si>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</si>
  <si>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</si>
  <si>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</si>
  <si>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</si>
  <si>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</si>
  <si>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</si>
  <si>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</si>
  <si>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</si>
  <si>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</si>
  <si>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</si>
  <si>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</si>
  <si>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</si>
  <si>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</si>
  <si>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</si>
  <si>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</si>
  <si>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</si>
  <si>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</si>
  <si>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</si>
  <si>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</si>
  <si>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</si>
  <si>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</si>
  <si>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</si>
  <si>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</si>
  <si>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</si>
  <si>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</si>
  <si>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</si>
  <si>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</si>
  <si>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</si>
  <si>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</si>
  <si>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</si>
  <si>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</si>
  <si>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</si>
  <si>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</si>
  <si>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</si>
  <si>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</si>
  <si>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</si>
  <si>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</si>
  <si>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</si>
  <si>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</si>
  <si>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</si>
  <si>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</si>
  <si>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</si>
  <si>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</si>
  <si>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</si>
  <si>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</si>
  <si>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</si>
  <si>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</si>
  <si>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</si>
  <si>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</si>
  <si>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</si>
  <si>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</si>
  <si>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</si>
  <si>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</si>
  <si>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</si>
  <si>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</si>
  <si>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</si>
  <si>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</si>
  <si>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</si>
  <si>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</si>
  <si>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</si>
  <si>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</si>
  <si>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</si>
  <si>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</si>
  <si>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</si>
  <si>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</si>
  <si>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</si>
  <si>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</si>
  <si>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</si>
  <si>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</si>
  <si>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</si>
  <si>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</si>
  <si>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</si>
  <si>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</si>
  <si>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</si>
  <si>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</si>
  <si>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</si>
  <si>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</si>
  <si>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</si>
  <si>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</si>
  <si>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</si>
  <si>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</si>
  <si>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</si>
  <si>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</si>
  <si>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</si>
  <si>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</si>
  <si>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</si>
  <si>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</si>
  <si>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</si>
  <si>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</si>
  <si>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</si>
  <si>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</si>
  <si>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</si>
  <si>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</si>
  <si>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</si>
  <si>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</si>
  <si>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</si>
  <si>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</si>
  <si>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</si>
  <si>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</si>
  <si>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</si>
  <si>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</si>
  <si>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</si>
  <si>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</si>
  <si>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</si>
  <si>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</si>
  <si>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</si>
  <si>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</si>
  <si>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</si>
  <si>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</si>
  <si>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</si>
  <si>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</si>
  <si>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</si>
  <si>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</si>
  <si>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</si>
  <si>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</si>
  <si>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</si>
  <si>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</si>
  <si>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</si>
  <si>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</si>
  <si>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</si>
  <si>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</si>
  <si>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</si>
  <si>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</si>
  <si>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</si>
  <si>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</si>
  <si>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</si>
  <si>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</si>
  <si>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</si>
  <si>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</si>
  <si>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</si>
  <si>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</si>
  <si>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</si>
  <si>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</si>
  <si>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</si>
  <si>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</si>
  <si>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</si>
  <si>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</si>
  <si>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</si>
  <si>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</si>
  <si>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</si>
  <si>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</si>
  <si>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</si>
  <si>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</si>
  <si>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</si>
  <si>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</si>
  <si>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</si>
  <si>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</si>
  <si>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</si>
  <si>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</si>
  <si>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</si>
  <si>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</si>
  <si>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</si>
  <si>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</si>
  <si>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</si>
  <si>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</si>
  <si>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</si>
  <si>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</si>
  <si>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</si>
  <si>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</si>
  <si>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</si>
  <si>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</si>
  <si>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</si>
  <si>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</si>
  <si>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</si>
  <si>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</si>
  <si>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</si>
  <si>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</si>
  <si>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</si>
  <si>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</si>
  <si>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</si>
  <si>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</si>
  <si>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</si>
  <si>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</si>
  <si>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</si>
  <si>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</si>
  <si>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</si>
  <si>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</si>
  <si>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</si>
  <si>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</si>
  <si>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</si>
  <si>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</si>
  <si>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</si>
  <si>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</si>
  <si>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</si>
  <si>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</si>
  <si>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</si>
  <si>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</si>
  <si>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</si>
  <si>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</si>
  <si>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</si>
  <si>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</si>
  <si>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</si>
  <si>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</si>
  <si>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</si>
  <si>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</si>
  <si>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</si>
  <si>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</si>
  <si>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</si>
  <si>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</si>
  <si>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</si>
  <si>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</si>
  <si>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</si>
  <si>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</si>
  <si>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</si>
  <si>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</si>
  <si>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</si>
  <si>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</si>
  <si>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</si>
  <si>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</si>
  <si>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</si>
  <si>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</si>
  <si>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</si>
  <si>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</si>
  <si>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</si>
  <si>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</si>
  <si>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</si>
  <si>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</si>
  <si>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</si>
  <si>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</si>
  <si>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</si>
  <si>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</si>
  <si>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</si>
  <si>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</si>
  <si>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</si>
  <si>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</si>
  <si>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</si>
  <si>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</si>
  <si>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</si>
  <si>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</si>
  <si>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</si>
  <si>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</si>
  <si>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</si>
  <si>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</si>
  <si>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</si>
  <si>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</si>
  <si>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</si>
  <si>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</si>
  <si>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</si>
  <si>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</si>
  <si>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</si>
  <si>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</si>
  <si>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</si>
  <si>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</si>
  <si>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</si>
  <si>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</si>
  <si>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</si>
  <si>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</si>
  <si>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</si>
  <si>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</si>
  <si>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</si>
  <si>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</si>
  <si>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</si>
  <si>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</si>
  <si>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</si>
  <si>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</si>
  <si>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</si>
  <si>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</si>
  <si>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</si>
  <si>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</si>
  <si>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</si>
  <si>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</si>
  <si>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</si>
  <si>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</si>
  <si>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</si>
  <si>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</si>
  <si>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</si>
  <si>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</si>
  <si>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</si>
  <si>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</si>
  <si>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</si>
  <si>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</si>
  <si>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</si>
  <si>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</si>
  <si>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</si>
  <si>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</si>
  <si>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</si>
  <si>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</si>
  <si>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</si>
  <si>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</si>
  <si>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</si>
  <si>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</si>
  <si>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</si>
  <si>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</si>
  <si>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</si>
  <si>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</si>
  <si>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</si>
  <si>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</si>
  <si>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</si>
  <si>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</si>
  <si>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</si>
  <si>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</si>
  <si>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</si>
  <si>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</si>
  <si>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</si>
  <si>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</si>
  <si>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</si>
  <si>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</si>
  <si>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</si>
  <si>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</si>
  <si>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</si>
  <si>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</si>
  <si>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</si>
  <si>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</si>
  <si>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</si>
  <si>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</si>
  <si>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</si>
  <si>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</si>
  <si>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</si>
  <si>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</si>
  <si>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</si>
  <si>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</si>
  <si>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</si>
  <si>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</si>
  <si>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</si>
  <si>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</si>
  <si>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</si>
  <si>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</si>
  <si>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</si>
  <si>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</si>
  <si>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</si>
  <si>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</si>
  <si>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</si>
  <si>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</si>
  <si>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</si>
  <si>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</si>
  <si>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</si>
  <si>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</si>
  <si>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</si>
  <si>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</si>
  <si>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</si>
  <si>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</si>
  <si>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</si>
  <si>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</si>
  <si>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</si>
  <si>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</si>
  <si>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</si>
  <si>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</si>
  <si>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</si>
  <si>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</si>
  <si>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</si>
  <si>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</si>
  <si>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</si>
  <si>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</si>
  <si>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</si>
  <si>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</si>
  <si>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</si>
  <si>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</si>
  <si>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</si>
  <si>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</si>
  <si>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</si>
  <si>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</si>
  <si>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</si>
  <si>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</si>
  <si>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</si>
  <si>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</si>
  <si>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</si>
  <si>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</si>
  <si>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</si>
  <si>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</si>
  <si>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</si>
  <si>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</si>
  <si>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</si>
  <si>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</si>
  <si>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</si>
  <si>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</si>
  <si>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</si>
  <si>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</si>
  <si>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</si>
  <si>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</si>
  <si>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</si>
  <si>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</si>
  <si>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</si>
  <si>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</si>
  <si>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</si>
  <si>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</si>
  <si>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</si>
  <si>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</si>
  <si>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</si>
  <si>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</si>
  <si>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</si>
  <si>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</si>
  <si>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</si>
  <si>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</si>
  <si>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</si>
  <si>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</si>
  <si>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</si>
  <si>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</si>
  <si>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</si>
  <si>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</si>
  <si>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</si>
  <si>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</si>
  <si>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</si>
  <si>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</si>
  <si>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</si>
  <si>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</si>
  <si>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</si>
  <si>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</si>
  <si>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</si>
  <si>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</si>
  <si>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</si>
  <si>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</si>
  <si>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</si>
  <si>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</si>
  <si>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</si>
  <si>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</si>
  <si>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</si>
  <si>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</si>
  <si>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</si>
  <si>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</si>
  <si>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</si>
  <si>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</si>
  <si>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</si>
  <si>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</si>
  <si>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</si>
  <si>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</si>
  <si>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</si>
  <si>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</si>
  <si>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</si>
  <si>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</si>
  <si>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</si>
  <si>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</si>
  <si>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</si>
  <si>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</si>
  <si>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</si>
  <si>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</si>
  <si>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</si>
  <si>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</si>
  <si>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</si>
  <si>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</si>
  <si>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</si>
  <si>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</si>
  <si>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</si>
  <si>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</si>
  <si>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</si>
  <si>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</si>
  <si>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</si>
  <si>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</si>
  <si>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</si>
  <si>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</si>
  <si>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</si>
  <si>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</si>
  <si>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</si>
  <si>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</si>
  <si>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</si>
  <si>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</si>
  <si>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</si>
  <si>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</si>
  <si>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</si>
  <si>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</si>
  <si>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</si>
  <si>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</si>
  <si>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</si>
  <si>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</si>
  <si>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</si>
  <si>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</si>
  <si>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</si>
  <si>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</si>
  <si>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</si>
  <si>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</si>
  <si>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</si>
  <si>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</si>
  <si>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</si>
  <si>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</si>
  <si>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</si>
  <si>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</si>
  <si>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</si>
  <si>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</si>
  <si>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</si>
  <si>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</si>
  <si>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</si>
  <si>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</si>
  <si>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</si>
  <si>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</si>
  <si>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</si>
  <si>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</si>
  <si>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</si>
  <si>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</si>
  <si>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</si>
  <si>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</si>
  <si>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</si>
  <si>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</si>
  <si>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</si>
  <si>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</si>
  <si>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</si>
  <si>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</si>
  <si>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</si>
  <si>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</si>
  <si>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</si>
  <si>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</si>
  <si>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</si>
  <si>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</si>
  <si>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</si>
  <si>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</si>
  <si>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</si>
  <si>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</si>
  <si>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</si>
  <si>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</si>
  <si>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</si>
  <si>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</si>
  <si>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</si>
  <si>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</si>
  <si>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</si>
  <si>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</si>
  <si>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</si>
  <si>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</si>
  <si>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</si>
  <si>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</si>
  <si>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</si>
  <si>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</si>
  <si>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</si>
  <si>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</si>
  <si>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</si>
  <si>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</si>
  <si>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</si>
  <si>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</si>
  <si>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</si>
  <si>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</si>
  <si>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</si>
  <si>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</si>
  <si>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</si>
  <si>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</si>
  <si>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</si>
  <si>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</si>
  <si>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</si>
  <si>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</si>
  <si>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</si>
  <si>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</si>
  <si>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</si>
  <si>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</si>
  <si>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</si>
  <si>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</si>
  <si>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</si>
  <si>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</si>
  <si>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</si>
  <si>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</si>
  <si>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</si>
  <si>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</si>
  <si>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</si>
  <si>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</si>
  <si>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</si>
  <si>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</si>
  <si>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</si>
  <si>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</si>
  <si>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</si>
  <si>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</si>
  <si>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</si>
  <si>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</si>
  <si>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</si>
  <si>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</si>
  <si>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</si>
  <si>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</si>
  <si>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</si>
  <si>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</si>
  <si>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</si>
  <si>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</si>
  <si>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</si>
  <si>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</si>
  <si>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</si>
  <si>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</si>
  <si>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</si>
  <si>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</si>
  <si>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</si>
  <si>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</si>
  <si>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</si>
  <si>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</si>
  <si>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</si>
  <si>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</si>
  <si>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</si>
  <si>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</si>
  <si>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</si>
  <si>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</si>
  <si>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</si>
  <si>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</si>
  <si>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</si>
  <si>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</si>
  <si>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</si>
  <si>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</si>
  <si>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</si>
  <si>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</si>
  <si>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</si>
  <si>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</si>
  <si>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</si>
  <si>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</si>
  <si>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</si>
  <si>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</si>
  <si>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</si>
  <si>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</si>
  <si>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</si>
  <si>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</si>
  <si>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</si>
  <si>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</si>
  <si>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</si>
  <si>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</si>
  <si>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</si>
  <si>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</si>
  <si>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</si>
  <si>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</si>
  <si>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</si>
  <si>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</si>
  <si>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</si>
  <si>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</si>
  <si>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</si>
  <si>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</si>
  <si>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</si>
  <si>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</si>
  <si>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</si>
  <si>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</si>
  <si>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</si>
  <si>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</si>
  <si>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</si>
  <si>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</si>
  <si>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</si>
  <si>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</si>
  <si>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</si>
  <si>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</si>
  <si>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</si>
  <si>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</si>
  <si>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</si>
  <si>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</si>
  <si>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</si>
  <si>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</si>
  <si>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</si>
  <si>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</si>
  <si>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</si>
  <si>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</si>
  <si>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</si>
  <si>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</si>
  <si>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</si>
  <si>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</si>
  <si>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</si>
  <si>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</si>
  <si>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</si>
  <si>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</si>
  <si>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</si>
  <si>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</si>
  <si>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</si>
  <si>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</si>
  <si>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</si>
  <si>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</si>
  <si>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</si>
  <si>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</si>
  <si>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</si>
  <si>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</si>
  <si>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</si>
  <si>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</si>
  <si>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</si>
  <si>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</si>
  <si>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</si>
  <si>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</si>
  <si>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</si>
  <si>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</si>
  <si>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</si>
  <si>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</si>
  <si>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</si>
  <si>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</si>
  <si>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</si>
  <si>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</si>
  <si>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</si>
  <si>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</si>
  <si>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</si>
  <si>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</si>
  <si>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</si>
  <si>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</si>
  <si>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</si>
  <si>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</si>
  <si>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</si>
  <si>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</si>
  <si>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</si>
  <si>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</si>
  <si>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</si>
  <si>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</si>
  <si>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</si>
  <si>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</si>
  <si>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</si>
  <si>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</si>
  <si>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</si>
  <si>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</si>
  <si>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</si>
  <si>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</si>
  <si>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</si>
  <si>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</si>
  <si>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</si>
  <si>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</si>
  <si>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</si>
  <si>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</si>
  <si>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</si>
  <si>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</si>
  <si>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</si>
  <si>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</si>
  <si>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</si>
  <si>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</si>
  <si>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</si>
  <si>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</si>
  <si>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</si>
  <si>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</si>
  <si>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</si>
  <si>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</si>
  <si>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</si>
  <si>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</si>
  <si>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</si>
  <si>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</si>
  <si>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</si>
  <si>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</si>
  <si>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</si>
  <si>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</si>
  <si>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</si>
  <si>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</si>
  <si>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</si>
  <si>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</si>
  <si>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</si>
  <si>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</si>
  <si>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</si>
  <si>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</si>
  <si>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</si>
  <si>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</si>
  <si>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</si>
  <si>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</si>
  <si>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</si>
  <si>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</si>
  <si>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</si>
  <si>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</si>
  <si>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</si>
  <si>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</si>
  <si>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</si>
  <si>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</si>
  <si>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</si>
  <si>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</si>
  <si>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</si>
  <si>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</si>
  <si>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</si>
  <si>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</si>
  <si>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</si>
  <si>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</si>
  <si>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</si>
  <si>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</si>
  <si>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</si>
  <si>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</si>
  <si>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</si>
  <si>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</si>
  <si>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</si>
  <si>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</si>
  <si>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</si>
  <si>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</si>
  <si>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</si>
  <si>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</si>
  <si>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</si>
  <si>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</si>
  <si>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</si>
  <si>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</si>
  <si>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</si>
  <si>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</si>
  <si>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</si>
  <si>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</si>
  <si>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</si>
  <si>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</si>
  <si>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</si>
  <si>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</si>
  <si>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</si>
  <si>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</si>
  <si>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</si>
  <si>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</si>
  <si>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</si>
  <si>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</si>
  <si>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</si>
  <si>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</si>
  <si>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</si>
  <si>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</si>
  <si>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</si>
  <si>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</si>
  <si>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</si>
  <si>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</si>
  <si>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</si>
  <si>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</si>
  <si>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</si>
  <si>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</si>
  <si>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</si>
  <si>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</si>
  <si>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</si>
  <si>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</si>
  <si>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</si>
  <si>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</si>
  <si>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</si>
  <si>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</si>
  <si>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</si>
  <si>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</si>
  <si>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</si>
  <si>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</si>
  <si>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</si>
  <si>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</si>
  <si>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</si>
  <si>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</si>
  <si>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</si>
  <si>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</si>
  <si>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</si>
  <si>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</si>
  <si>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</si>
  <si>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</si>
  <si>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</si>
  <si>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</si>
  <si>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</si>
  <si>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</si>
  <si>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</si>
  <si>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</si>
  <si>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</si>
  <si>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</si>
  <si>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</si>
  <si>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</si>
  <si>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</si>
  <si>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</si>
  <si>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</si>
  <si>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</si>
  <si>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</si>
  <si>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</si>
  <si>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</si>
  <si>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</si>
  <si>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</si>
  <si>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</si>
  <si>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</si>
  <si>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</si>
  <si>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</si>
  <si>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</si>
  <si>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</si>
  <si>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</si>
  <si>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</si>
  <si>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</si>
  <si>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</si>
  <si>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</si>
  <si>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</si>
  <si>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</si>
  <si>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</si>
  <si>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</si>
  <si>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</si>
  <si>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</si>
  <si>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</si>
  <si>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</si>
  <si>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</si>
  <si>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</si>
  <si>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</si>
  <si>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</si>
  <si>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</si>
  <si>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</si>
  <si>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</si>
  <si>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</si>
  <si>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</si>
  <si>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</si>
  <si>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</si>
  <si>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</si>
  <si>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</si>
  <si>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</si>
  <si>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</si>
  <si>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</si>
  <si>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</si>
  <si>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</si>
  <si>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</si>
  <si>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</si>
  <si>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</si>
  <si>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</si>
  <si>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</si>
  <si>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</si>
  <si>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</si>
  <si>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</si>
  <si>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</si>
  <si>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</si>
  <si>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</si>
  <si>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</si>
  <si>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</si>
  <si>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</si>
  <si>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</si>
  <si>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</si>
  <si>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</si>
  <si>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</si>
  <si>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</si>
  <si>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</si>
  <si>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</si>
  <si>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</si>
  <si>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</si>
  <si>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</si>
  <si>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</si>
  <si>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</si>
  <si>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</si>
  <si>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</si>
  <si>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</si>
  <si>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</si>
  <si>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</si>
  <si>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</si>
  <si>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</si>
  <si>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</si>
  <si>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</si>
  <si>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</si>
  <si>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</si>
  <si>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</si>
  <si>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</si>
  <si>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</si>
  <si>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</si>
  <si>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</si>
  <si>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</si>
  <si>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</si>
  <si>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</si>
  <si>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</si>
  <si>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</si>
  <si>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</si>
  <si>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</si>
  <si>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</si>
  <si>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</si>
  <si>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</si>
  <si>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</si>
  <si>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</si>
  <si>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</si>
  <si>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</si>
  <si>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</si>
  <si>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</si>
  <si>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</si>
  <si>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</si>
  <si>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</si>
  <si>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</si>
  <si>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</si>
  <si>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</si>
  <si>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</si>
  <si>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</si>
  <si>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</si>
  <si>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</si>
  <si>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</si>
  <si>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</si>
  <si>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</si>
  <si>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</si>
  <si>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</si>
  <si>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</si>
  <si>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</si>
  <si>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</si>
  <si>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</si>
  <si>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</si>
  <si>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</si>
  <si>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</si>
  <si>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</si>
  <si>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</si>
  <si>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</si>
  <si>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</si>
  <si>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</si>
  <si>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</si>
  <si>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</si>
  <si>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</si>
  <si>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</si>
  <si>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</si>
  <si>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</si>
  <si>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</si>
  <si>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</si>
  <si>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</si>
  <si>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</si>
  <si>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</si>
  <si>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</si>
  <si>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</si>
  <si>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</si>
  <si>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</si>
  <si>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</si>
  <si>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</si>
  <si>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</si>
  <si>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</si>
  <si>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</si>
  <si>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</si>
  <si>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</si>
  <si>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</si>
  <si>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</si>
  <si>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</si>
  <si>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</si>
  <si>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</si>
  <si>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</si>
  <si>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</si>
  <si>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</si>
  <si>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</si>
  <si>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</si>
  <si>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</si>
  <si>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</si>
  <si>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</si>
  <si>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</si>
  <si>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</si>
  <si>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</si>
  <si>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</si>
  <si>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</si>
  <si>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</si>
  <si>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</si>
  <si>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</si>
  <si>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</si>
  <si>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</si>
  <si>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</si>
  <si>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</si>
  <si>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</si>
  <si>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</si>
  <si>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</si>
  <si>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</si>
  <si>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</si>
  <si>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</si>
  <si>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</si>
  <si>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</si>
  <si>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</si>
  <si>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</si>
  <si>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</si>
  <si>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</si>
  <si>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</si>
  <si>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</si>
  <si>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</si>
  <si>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</si>
  <si>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</si>
  <si>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</si>
  <si>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</si>
  <si>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</si>
  <si>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</si>
  <si>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</si>
  <si>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</si>
  <si>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</si>
  <si>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</si>
  <si>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</si>
  <si>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</si>
  <si>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</si>
  <si>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</si>
  <si>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</si>
  <si>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</si>
  <si>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</si>
  <si>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</si>
  <si>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</si>
  <si>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</si>
  <si>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</si>
  <si>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</si>
  <si>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</si>
  <si>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</si>
  <si>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</si>
  <si>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</si>
  <si>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</si>
  <si>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</si>
  <si>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</si>
  <si>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</si>
  <si>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</si>
  <si>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</si>
  <si>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</si>
  <si>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</si>
  <si>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</si>
  <si>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</si>
  <si>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</si>
  <si>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</si>
  <si>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</si>
  <si>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</si>
  <si>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</si>
  <si>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</si>
  <si>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</si>
  <si>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</si>
  <si>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</si>
  <si>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</si>
  <si>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</si>
  <si>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</si>
  <si>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</si>
  <si>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</si>
  <si>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</si>
  <si>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</si>
  <si>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</si>
  <si>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</si>
  <si>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</si>
  <si>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</si>
  <si>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</si>
  <si>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</si>
  <si>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</si>
  <si>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</si>
  <si>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</si>
  <si>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</si>
  <si>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</si>
  <si>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</si>
  <si>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</si>
  <si>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</si>
  <si>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</si>
  <si>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</si>
  <si>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</si>
  <si>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</si>
  <si>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</si>
  <si>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</si>
  <si>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</si>
  <si>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</si>
  <si>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</si>
  <si>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</si>
  <si>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</si>
  <si>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</si>
  <si>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</si>
  <si>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</si>
  <si>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</si>
  <si>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</si>
  <si>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</si>
  <si>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</si>
  <si>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</si>
  <si>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</si>
  <si>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</si>
  <si>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</si>
  <si>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</si>
  <si>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</si>
  <si>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</si>
  <si>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</si>
  <si>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</si>
  <si>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</si>
  <si>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</si>
  <si>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</si>
  <si>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</si>
  <si>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</si>
  <si>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</si>
  <si>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</si>
  <si>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</si>
  <si>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</si>
  <si>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</si>
  <si>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</si>
  <si>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</si>
  <si>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</si>
  <si>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</si>
  <si>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</si>
  <si>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</si>
  <si>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</si>
  <si>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</si>
  <si>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</si>
  <si>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</si>
  <si>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</si>
  <si>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</si>
  <si>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</si>
  <si>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</si>
  <si>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</si>
  <si>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</si>
  <si>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</si>
  <si>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</si>
  <si>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</si>
  <si>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</si>
  <si>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</si>
  <si>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</si>
  <si>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</si>
  <si>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</si>
  <si>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</si>
  <si>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</si>
  <si>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</si>
  <si>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</si>
  <si>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</si>
  <si>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</si>
  <si>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</si>
  <si>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</si>
  <si>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</si>
  <si>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</si>
  <si>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</si>
  <si>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</si>
  <si>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</si>
  <si>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</si>
  <si>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</si>
  <si>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</si>
  <si>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</si>
  <si>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</si>
  <si>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</si>
  <si>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</si>
  <si>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</si>
  <si>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</si>
  <si>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</si>
  <si>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</si>
  <si>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</si>
  <si>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</si>
  <si>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</si>
  <si>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</si>
  <si>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</si>
  <si>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</si>
  <si>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</si>
  <si>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</si>
  <si>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</si>
  <si>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</si>
  <si>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</si>
  <si>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</si>
  <si>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</si>
  <si>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</si>
  <si>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</si>
  <si>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</si>
  <si>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</si>
  <si>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</si>
  <si>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</si>
  <si>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</si>
  <si>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</si>
  <si>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</si>
  <si>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</si>
  <si>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</si>
  <si>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</si>
  <si>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</si>
  <si>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</si>
  <si>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</si>
  <si>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</si>
  <si>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</si>
  <si>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</si>
  <si>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</si>
  <si>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</si>
  <si>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</si>
  <si>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</si>
  <si>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</si>
  <si>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</si>
  <si>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</si>
  <si>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</si>
  <si>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</si>
  <si>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</si>
  <si>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</si>
  <si>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</si>
  <si>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</si>
  <si>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</si>
  <si>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</si>
  <si>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</si>
  <si>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</si>
  <si>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</si>
  <si>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</si>
  <si>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</si>
  <si>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</si>
  <si>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</si>
  <si>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</si>
  <si>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</si>
  <si>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</si>
  <si>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</si>
  <si>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</si>
  <si>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</si>
  <si>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</si>
  <si>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</si>
  <si>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</si>
  <si>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</si>
  <si>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</si>
  <si>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</si>
  <si>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</si>
  <si>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</si>
  <si>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</si>
  <si>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</si>
  <si>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</si>
  <si>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</si>
  <si>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</si>
  <si>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</si>
  <si>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</si>
  <si>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</si>
  <si>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</si>
  <si>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</si>
  <si>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</si>
  <si>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</si>
  <si>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</si>
  <si>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</si>
  <si>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</si>
  <si>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</si>
  <si>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</si>
  <si>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</si>
  <si>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</si>
  <si>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</si>
  <si>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</si>
  <si>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</si>
  <si>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</si>
  <si>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</si>
  <si>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</si>
  <si>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</si>
  <si>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</si>
  <si>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</si>
  <si>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</si>
  <si>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</si>
  <si>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</si>
  <si>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</si>
  <si>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</si>
  <si>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</si>
  <si>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</si>
  <si>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</si>
  <si>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</si>
  <si>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</si>
  <si>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</si>
  <si>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</si>
  <si>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</si>
  <si>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</si>
  <si>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</si>
  <si>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</si>
  <si>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</si>
  <si>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</si>
  <si>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</si>
  <si>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</si>
  <si>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</si>
  <si>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</si>
  <si>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</si>
  <si>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</si>
  <si>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</si>
  <si>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</si>
  <si>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</si>
  <si>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</si>
  <si>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</si>
  <si>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</si>
  <si>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</si>
  <si>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</si>
  <si>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</si>
  <si>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</si>
  <si>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</si>
  <si>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</si>
  <si>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</si>
  <si>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</si>
  <si>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</si>
  <si>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</si>
  <si>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</si>
  <si>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</si>
  <si>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</si>
  <si>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</si>
  <si>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</si>
  <si>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</si>
  <si>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</si>
  <si>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</si>
  <si>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</si>
  <si>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</si>
  <si>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</si>
  <si>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</si>
  <si>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</si>
  <si>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</si>
  <si>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</si>
  <si>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</si>
  <si>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</si>
  <si>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</si>
  <si>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</si>
  <si>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</si>
  <si>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</si>
  <si>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</si>
  <si>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</si>
  <si>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</si>
  <si>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</si>
  <si>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</si>
  <si>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</si>
  <si>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</si>
  <si>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</si>
  <si>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</si>
  <si>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</si>
  <si>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</si>
  <si>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</si>
  <si>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</si>
  <si>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</si>
  <si>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</si>
  <si>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</si>
  <si>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</si>
  <si>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</si>
  <si>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</si>
  <si>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</si>
  <si>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</si>
  <si>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</si>
  <si>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</si>
  <si>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</si>
  <si>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</si>
  <si>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</si>
  <si>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</si>
  <si>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</si>
  <si>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</si>
  <si>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</si>
  <si>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</si>
  <si>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</si>
  <si>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</si>
  <si>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</si>
  <si>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</si>
  <si>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</si>
  <si>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</si>
  <si>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</si>
  <si>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</si>
  <si>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</si>
  <si>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</si>
  <si>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</si>
  <si>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</si>
  <si>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</si>
  <si>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</si>
  <si>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</si>
  <si>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</si>
  <si>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</si>
  <si>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</si>
  <si>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</si>
  <si>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</si>
  <si>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</si>
  <si>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</si>
  <si>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</si>
  <si>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</si>
  <si>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</si>
  <si>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</si>
  <si>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</si>
  <si>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</si>
  <si>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</si>
  <si>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</si>
  <si>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</si>
  <si>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</si>
  <si>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</si>
  <si>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</si>
  <si>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</si>
  <si>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</si>
  <si>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</si>
  <si>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</si>
  <si>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</si>
  <si>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</si>
  <si>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</si>
  <si>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</si>
  <si>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</si>
  <si>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</si>
  <si>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</si>
  <si>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</si>
  <si>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</si>
  <si>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</si>
  <si>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</si>
  <si>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</si>
  <si>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</si>
  <si>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</si>
  <si>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</si>
  <si>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</si>
  <si>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</si>
  <si>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</si>
  <si>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</si>
  <si>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</si>
  <si>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</si>
  <si>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</si>
  <si>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</si>
  <si>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</si>
  <si>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</si>
  <si>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</si>
  <si>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</si>
  <si>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</si>
  <si>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</si>
  <si>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</si>
  <si>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</si>
  <si>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</si>
  <si>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</si>
  <si>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</si>
  <si>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</si>
  <si>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</si>
  <si>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</si>
  <si>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</si>
  <si>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</si>
  <si>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</si>
  <si>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</si>
  <si>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</si>
  <si>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</si>
  <si>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</si>
  <si>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</si>
  <si>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</si>
  <si>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</si>
  <si>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</si>
  <si>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</si>
  <si>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</si>
  <si>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</si>
  <si>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</si>
  <si>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</si>
  <si>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</si>
  <si>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</si>
  <si>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</si>
  <si>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</si>
  <si>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</si>
  <si>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</si>
  <si>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</si>
  <si>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</si>
  <si>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</si>
  <si>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</si>
  <si>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</si>
  <si>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</si>
  <si>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</si>
  <si>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</si>
  <si>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</si>
  <si>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</si>
  <si>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</si>
  <si>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</si>
  <si>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</si>
  <si>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</si>
  <si>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</si>
  <si>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</si>
  <si>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</si>
  <si>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</si>
  <si>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</si>
  <si>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</si>
  <si>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</si>
  <si>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</si>
  <si>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</si>
  <si>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</si>
  <si>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</si>
  <si>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</si>
  <si>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</si>
  <si>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</si>
  <si>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</si>
  <si>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</si>
  <si>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</si>
  <si>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</si>
  <si>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</si>
  <si>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</si>
  <si>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</si>
  <si>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</si>
  <si>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</si>
  <si>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</si>
  <si>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</si>
  <si>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</si>
  <si>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</si>
  <si>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</si>
  <si>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</si>
  <si>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</si>
  <si>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</si>
  <si>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</si>
  <si>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</si>
  <si>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</si>
  <si>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</si>
  <si>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</si>
  <si>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</si>
  <si>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</si>
  <si>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</si>
  <si>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</si>
  <si>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</si>
  <si>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</si>
  <si>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</si>
  <si>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</si>
  <si>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</si>
  <si>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</si>
  <si>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</si>
  <si>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</si>
  <si>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</si>
  <si>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</si>
  <si>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</si>
  <si>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</si>
  <si>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</si>
  <si>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</si>
  <si>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</si>
  <si>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</si>
  <si>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</si>
  <si>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</si>
  <si>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</si>
  <si>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</si>
  <si>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</si>
  <si>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</si>
  <si>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</si>
  <si>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</si>
  <si>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</si>
  <si>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</si>
  <si>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</si>
  <si>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</si>
  <si>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</si>
  <si>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</si>
  <si>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</si>
  <si>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</si>
  <si>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</si>
  <si>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</si>
  <si>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</si>
  <si>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</si>
  <si>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</si>
  <si>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</si>
  <si>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</si>
  <si>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</si>
  <si>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</si>
  <si>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</si>
  <si>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</si>
  <si>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</si>
  <si>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</si>
  <si>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</si>
  <si>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</si>
  <si>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</si>
  <si>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</si>
  <si>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</si>
  <si>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</si>
  <si>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</si>
  <si>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</si>
  <si>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</si>
  <si>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</si>
  <si>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</si>
  <si>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</si>
  <si>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</si>
  <si>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</si>
  <si>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</si>
  <si>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</si>
  <si>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</si>
  <si>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</si>
  <si>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</si>
  <si>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</si>
  <si>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</si>
  <si>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</si>
  <si>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</si>
  <si>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</si>
  <si>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</si>
  <si>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</si>
  <si>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</si>
  <si>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</si>
  <si>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</si>
  <si>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</si>
  <si>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</si>
  <si>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</si>
  <si>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</si>
  <si>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</si>
  <si>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</si>
  <si>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</si>
  <si>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</si>
  <si>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</si>
  <si>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</si>
  <si>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</si>
  <si>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</si>
  <si>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</si>
  <si>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</si>
  <si>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</si>
  <si>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</si>
  <si>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</si>
  <si>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</si>
  <si>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</si>
  <si>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</si>
  <si>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</si>
  <si>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</si>
  <si>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</si>
  <si>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</si>
  <si>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</si>
  <si>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</si>
  <si>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</si>
  <si>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</si>
  <si>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</si>
  <si>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</si>
  <si>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</si>
  <si>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</si>
  <si>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</si>
  <si>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</si>
  <si>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</si>
  <si>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</si>
  <si>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</si>
  <si>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</si>
  <si>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</si>
  <si>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</si>
  <si>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</si>
  <si>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</si>
  <si>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</si>
  <si>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</si>
  <si>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</si>
  <si>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</si>
  <si>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</si>
  <si>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</si>
  <si>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</si>
  <si>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</si>
  <si>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</si>
  <si>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</si>
  <si>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</si>
  <si>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</si>
  <si>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</si>
  <si>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</si>
  <si>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</si>
  <si>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</si>
  <si>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</si>
  <si>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</si>
  <si>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</si>
  <si>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</si>
  <si>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</si>
  <si>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</si>
  <si>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</si>
  <si>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</si>
  <si>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</si>
  <si>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</si>
  <si>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</si>
  <si>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</si>
  <si>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</si>
  <si>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</si>
  <si>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</si>
  <si>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</si>
  <si>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</si>
  <si>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</si>
  <si>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</si>
  <si>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</si>
  <si>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</si>
  <si>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</si>
  <si>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</si>
  <si>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</si>
  <si>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</si>
  <si>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</si>
  <si>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</si>
  <si>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</si>
  <si>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</si>
  <si>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</si>
  <si>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</si>
  <si>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</si>
  <si>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</si>
  <si>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</si>
  <si>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</si>
  <si>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</si>
  <si>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</si>
  <si>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</si>
  <si>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</si>
  <si>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</si>
  <si>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</si>
  <si>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</si>
  <si>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</si>
  <si>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</si>
  <si>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</si>
  <si>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</si>
  <si>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</si>
  <si>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</si>
  <si>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</si>
  <si>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</si>
  <si>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</si>
  <si>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</si>
  <si>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</si>
  <si>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</si>
  <si>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</si>
  <si>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</si>
  <si>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</si>
  <si>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</si>
  <si>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</si>
  <si>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</si>
  <si>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</si>
  <si>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</si>
  <si>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</si>
  <si>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</si>
  <si>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</si>
  <si>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</si>
  <si>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</si>
  <si>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</si>
  <si>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</si>
  <si>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</si>
  <si>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</si>
  <si>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</si>
  <si>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</si>
  <si>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</si>
  <si>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</si>
  <si>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</si>
  <si>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</si>
  <si>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</si>
  <si>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</si>
  <si>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</si>
  <si>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</si>
  <si>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</si>
  <si>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</si>
  <si>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</si>
  <si>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</si>
  <si>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</si>
  <si>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</si>
  <si>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</si>
  <si>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</si>
  <si>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</si>
  <si>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</si>
  <si>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</si>
  <si>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</si>
  <si>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</si>
  <si>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</si>
  <si>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</si>
  <si>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</si>
  <si>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</si>
  <si>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</si>
  <si>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</si>
  <si>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</si>
  <si>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</si>
  <si>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</si>
  <si>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</si>
  <si>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</si>
  <si>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</si>
  <si>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</si>
  <si>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</si>
  <si>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</si>
  <si>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</si>
  <si>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</si>
  <si>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</si>
  <si>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</si>
  <si>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</si>
  <si>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</si>
  <si>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</si>
  <si>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</si>
  <si>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</si>
  <si>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</si>
  <si>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</si>
  <si>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</si>
  <si>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</si>
  <si>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</si>
  <si>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</si>
  <si>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</si>
  <si>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</si>
  <si>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</si>
  <si>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</si>
  <si>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</si>
  <si>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</si>
  <si>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</si>
  <si>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</si>
  <si>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</si>
  <si>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</si>
  <si>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</si>
  <si>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</si>
  <si>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</si>
  <si>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</si>
  <si>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</si>
  <si>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</si>
  <si>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</si>
  <si>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</si>
  <si>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</si>
  <si>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</si>
  <si>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</si>
  <si>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</si>
  <si>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</si>
  <si>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</si>
  <si>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</si>
  <si>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</si>
  <si>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</si>
  <si>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</si>
  <si>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</si>
  <si>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</si>
  <si>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</si>
  <si>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</si>
  <si>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</si>
  <si>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</si>
  <si>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</si>
  <si>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</si>
  <si>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</si>
  <si>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</si>
  <si>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</si>
  <si>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</si>
  <si>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</si>
  <si>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</si>
  <si>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</si>
  <si>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</si>
  <si>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</si>
  <si>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</si>
  <si>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</si>
  <si>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</si>
  <si>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</si>
  <si>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</si>
  <si>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</si>
  <si>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</si>
  <si>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</si>
  <si>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</si>
  <si>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</si>
  <si>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</si>
  <si>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</si>
  <si>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</si>
  <si>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</si>
  <si>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</si>
  <si>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</si>
  <si>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</si>
  <si>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</si>
  <si>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</si>
  <si>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</si>
  <si>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</si>
  <si>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</si>
  <si>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</si>
  <si>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</si>
  <si>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</si>
  <si>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</si>
  <si>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</si>
  <si>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</si>
  <si>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</si>
  <si>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</si>
  <si>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</si>
  <si>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</si>
  <si>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</si>
  <si>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</si>
  <si>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</si>
  <si>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</si>
  <si>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</si>
  <si>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</si>
  <si>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</si>
  <si>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</si>
  <si>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</si>
  <si>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</si>
  <si>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</si>
  <si>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</si>
  <si>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</si>
  <si>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</si>
  <si>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</si>
  <si>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</si>
  <si>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</si>
  <si>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</si>
  <si>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</si>
  <si>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</si>
  <si>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</si>
  <si>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</si>
  <si>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</si>
  <si>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</si>
  <si>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</si>
  <si>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</si>
  <si>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</si>
  <si>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</si>
  <si>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</si>
  <si>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</si>
  <si>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</si>
  <si>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</si>
  <si>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</si>
  <si>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</si>
  <si>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</si>
  <si>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</si>
  <si>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</si>
  <si>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</si>
  <si>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</si>
  <si>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</si>
  <si>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</si>
  <si>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</si>
  <si>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</si>
  <si>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</si>
  <si>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</si>
  <si>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</si>
  <si>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</si>
  <si>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</si>
  <si>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</si>
  <si>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</si>
  <si>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</si>
  <si>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</si>
  <si>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</si>
  <si>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</si>
  <si>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</si>
  <si>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</si>
  <si>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</si>
  <si>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</si>
  <si>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</si>
  <si>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</si>
  <si>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</si>
  <si>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</si>
  <si>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</si>
  <si>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</si>
  <si>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</si>
  <si>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</si>
  <si>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</si>
  <si>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</si>
  <si>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</si>
  <si>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</si>
  <si>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</si>
  <si>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</si>
  <si>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</si>
  <si>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</si>
  <si>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</si>
  <si>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</si>
  <si>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</si>
  <si>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</si>
  <si>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</si>
  <si>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</si>
  <si>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</si>
  <si>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</si>
  <si>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</si>
  <si>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</si>
  <si>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</si>
  <si>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</si>
  <si>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</si>
  <si>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</si>
  <si>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</si>
  <si>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</si>
  <si>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</si>
  <si>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</si>
  <si>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</si>
  <si>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</si>
  <si>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</si>
  <si>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</si>
  <si>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</si>
  <si>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</si>
  <si>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</si>
  <si>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</si>
  <si>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</si>
  <si>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</si>
  <si>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</si>
  <si>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</si>
  <si>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</si>
  <si>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</si>
  <si>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</si>
  <si>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</si>
  <si>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</si>
  <si>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</si>
  <si>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</si>
  <si>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</si>
  <si>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</si>
  <si>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</si>
  <si>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</si>
  <si>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</si>
  <si>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</si>
  <si>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</si>
  <si>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</si>
  <si>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</si>
  <si>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</si>
  <si>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</si>
  <si>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</si>
  <si>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</si>
  <si>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</si>
  <si>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</si>
  <si>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</si>
  <si>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</si>
  <si>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</si>
  <si>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</si>
  <si>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</si>
  <si>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</si>
  <si>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</si>
  <si>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</si>
  <si>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</si>
  <si>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</si>
  <si>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</si>
  <si>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</si>
  <si>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</si>
  <si>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</si>
  <si>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</si>
  <si>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</si>
  <si>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</si>
  <si>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</si>
  <si>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</si>
  <si>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</si>
  <si>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</si>
  <si>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</si>
  <si>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</si>
  <si>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</si>
  <si>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</si>
  <si>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</si>
  <si>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</si>
  <si>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</si>
  <si>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</si>
  <si>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</si>
  <si>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</si>
  <si>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</si>
  <si>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</si>
  <si>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</si>
  <si>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</si>
  <si>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</si>
  <si>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</si>
  <si>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</si>
  <si>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</si>
  <si>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</si>
  <si>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</si>
  <si>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</si>
  <si>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</si>
  <si>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</si>
  <si>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</si>
  <si>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</si>
  <si>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</si>
  <si>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</si>
  <si>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</si>
  <si>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</si>
  <si>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</si>
  <si>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</si>
  <si>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</si>
  <si>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</si>
  <si>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</si>
  <si>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</si>
  <si>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</si>
  <si>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</si>
  <si>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</si>
  <si>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</si>
  <si>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</si>
  <si>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</si>
  <si>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</si>
  <si>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</si>
  <si>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</si>
  <si>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</si>
  <si>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</si>
  <si>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</si>
  <si>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</si>
  <si>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</si>
  <si>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</si>
  <si>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</si>
  <si>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</si>
  <si>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</si>
  <si>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</si>
  <si>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</si>
  <si>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</si>
  <si>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</si>
  <si>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</si>
  <si>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</si>
  <si>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</si>
  <si>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</si>
  <si>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</si>
  <si>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</si>
  <si>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</si>
  <si>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</si>
  <si>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</si>
  <si>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</si>
  <si>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</si>
  <si>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</si>
  <si>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</si>
  <si>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</si>
  <si>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</si>
  <si>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</si>
  <si>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</si>
  <si>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</si>
  <si>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</si>
  <si>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</si>
  <si>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</si>
  <si>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</si>
  <si>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</si>
  <si>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</si>
  <si>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</si>
  <si>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</si>
  <si>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</si>
  <si>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</si>
  <si>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</si>
  <si>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</si>
  <si>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</si>
  <si>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</si>
  <si>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</si>
  <si>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</si>
  <si>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</si>
  <si>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</si>
  <si>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</si>
  <si>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</si>
  <si>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</si>
  <si>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</si>
  <si>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</si>
  <si>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</si>
  <si>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</si>
  <si>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</si>
  <si>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</si>
  <si>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</si>
  <si>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</si>
  <si>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</si>
  <si>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</si>
  <si>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</si>
  <si>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</si>
  <si>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</si>
  <si>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</si>
  <si>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</si>
  <si>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</si>
  <si>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</si>
  <si>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</si>
  <si>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</si>
  <si>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</si>
  <si>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</si>
  <si>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</si>
  <si>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</si>
  <si>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</si>
  <si>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</si>
  <si>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</si>
  <si>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</si>
  <si>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</si>
  <si>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</si>
  <si>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</si>
  <si>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</si>
  <si>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</si>
  <si>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</si>
  <si>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</si>
  <si>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</si>
  <si>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</si>
  <si>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</si>
  <si>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</si>
  <si>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</si>
  <si>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</si>
  <si>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</si>
  <si>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</si>
  <si>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</si>
  <si>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</si>
  <si>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</si>
  <si>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</si>
  <si>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</si>
  <si>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</si>
  <si>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</si>
  <si>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</si>
  <si>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</si>
  <si>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</si>
  <si>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</si>
  <si>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</si>
  <si>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</si>
  <si>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</si>
  <si>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</si>
  <si>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</si>
  <si>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</si>
  <si>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</si>
  <si>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</si>
  <si>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</si>
  <si>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</si>
  <si>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</si>
  <si>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</si>
  <si>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</si>
  <si>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</si>
  <si>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</si>
  <si>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</si>
  <si>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</si>
  <si>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</si>
  <si>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</si>
  <si>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</si>
  <si>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</si>
  <si>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</si>
  <si>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</si>
  <si>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</si>
  <si>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</si>
  <si>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</si>
  <si>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</si>
  <si>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</si>
  <si>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</si>
  <si>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</si>
  <si>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</si>
  <si>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</si>
  <si>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</si>
  <si>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</si>
  <si>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</si>
  <si>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</si>
  <si>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</si>
  <si>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</si>
  <si>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</si>
  <si>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</si>
  <si>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</si>
  <si>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</si>
  <si>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</si>
  <si>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</si>
  <si>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</si>
  <si>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</si>
  <si>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</si>
  <si>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</si>
  <si>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</si>
  <si>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</si>
  <si>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</si>
  <si>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</si>
  <si>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</si>
  <si>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</si>
  <si>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</si>
  <si>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</si>
  <si>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</si>
  <si>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</si>
  <si>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</si>
  <si>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</si>
  <si>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</si>
  <si>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</si>
  <si>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</si>
  <si>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</si>
  <si>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</si>
  <si>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</si>
  <si>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</si>
  <si>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</si>
  <si>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</si>
  <si>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</si>
  <si>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</si>
  <si>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</si>
  <si>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</si>
  <si>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</si>
  <si>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</si>
  <si>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</si>
  <si>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</si>
  <si>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</si>
  <si>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</si>
  <si>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</si>
  <si>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</si>
  <si>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</si>
  <si>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</si>
  <si>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</si>
  <si>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</si>
  <si>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</si>
  <si>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</si>
  <si>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</si>
  <si>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</si>
  <si>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</si>
  <si>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</si>
  <si>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</si>
  <si>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</si>
  <si>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</si>
  <si>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</si>
  <si>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</si>
  <si>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</si>
  <si>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</si>
  <si>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</si>
  <si>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</si>
  <si>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</si>
  <si>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</si>
  <si>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</si>
  <si>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</si>
  <si>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</si>
  <si>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</si>
  <si>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</si>
  <si>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</si>
  <si>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</si>
  <si>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</si>
  <si>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</si>
  <si>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</si>
  <si>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</si>
  <si>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</si>
  <si>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</si>
  <si>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</si>
  <si>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</si>
  <si>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</si>
  <si>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</si>
  <si>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</si>
  <si>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</si>
  <si>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</si>
  <si>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</si>
  <si>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</si>
  <si>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</si>
  <si>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</si>
  <si>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</si>
  <si>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</si>
  <si>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</si>
  <si>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</si>
  <si>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</si>
  <si>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</si>
  <si>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</si>
  <si>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</si>
  <si>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</si>
  <si>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</si>
  <si>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</si>
  <si>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</si>
  <si>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</si>
  <si>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</si>
  <si>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</si>
  <si>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</si>
  <si>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</si>
  <si>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</si>
  <si>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</si>
  <si>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</si>
  <si>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</si>
  <si>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</si>
  <si>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</si>
  <si>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</si>
  <si>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</si>
  <si>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</si>
  <si>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</si>
  <si>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</si>
  <si>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</si>
  <si>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</si>
  <si>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</si>
  <si>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</si>
  <si>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</si>
  <si>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</si>
  <si>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</si>
  <si>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</si>
  <si>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</si>
  <si>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</si>
  <si>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</si>
  <si>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</si>
  <si>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</si>
  <si>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</si>
  <si>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</si>
  <si>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</si>
  <si>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</si>
  <si>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</si>
  <si>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</si>
  <si>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</si>
  <si>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</si>
  <si>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</si>
  <si>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</si>
  <si>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</si>
  <si>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</si>
  <si>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</si>
  <si>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</si>
  <si>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</si>
  <si>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</si>
  <si>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</si>
  <si>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</si>
  <si>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</si>
  <si>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</si>
  <si>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</si>
  <si>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</si>
  <si>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</si>
  <si>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</si>
  <si>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</si>
  <si>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</si>
  <si>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</si>
  <si>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</si>
  <si>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</si>
  <si>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</si>
  <si>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</si>
  <si>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</si>
  <si>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</si>
  <si>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</si>
  <si>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</si>
  <si>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</si>
  <si>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</si>
  <si>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</si>
  <si>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</si>
  <si>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</si>
  <si>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</si>
  <si>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</si>
  <si>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</si>
  <si>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</si>
  <si>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</si>
  <si>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</si>
  <si>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</si>
  <si>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</si>
  <si>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</si>
  <si>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</si>
  <si>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</si>
  <si>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</si>
  <si>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</si>
  <si>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</si>
  <si>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</si>
  <si>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</si>
  <si>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</si>
  <si>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</si>
  <si>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</si>
  <si>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</si>
  <si>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</si>
  <si>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</si>
  <si>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</si>
  <si>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</si>
  <si>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</si>
  <si>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</si>
  <si>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</si>
  <si>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</si>
  <si>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</si>
  <si>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</si>
  <si>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</si>
  <si>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</si>
  <si>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</si>
  <si>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</si>
  <si>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</si>
  <si>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</si>
  <si>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</si>
  <si>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</si>
  <si>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</si>
  <si>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</si>
  <si>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</si>
  <si>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</si>
  <si>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</si>
  <si>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</si>
  <si>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</si>
  <si>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</si>
  <si>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</si>
  <si>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</si>
  <si>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</si>
  <si>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</si>
  <si>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</si>
  <si>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</si>
  <si>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</si>
  <si>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</si>
  <si>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</si>
  <si>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</si>
  <si>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</si>
  <si>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</si>
  <si>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</si>
  <si>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</si>
  <si>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</si>
  <si>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</si>
  <si>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</si>
  <si>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</si>
  <si>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</si>
  <si>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</si>
  <si>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</si>
  <si>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</si>
  <si>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</si>
  <si>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</si>
  <si>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</si>
  <si>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</si>
  <si>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</si>
  <si>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</si>
  <si>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</si>
  <si>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</si>
  <si>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</si>
  <si>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</si>
  <si>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</si>
  <si>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</si>
  <si>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</si>
  <si>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</si>
  <si>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</si>
  <si>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</si>
  <si>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</si>
  <si>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</si>
  <si>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</si>
  <si>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</si>
  <si>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</si>
  <si>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</si>
  <si>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</si>
  <si>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</si>
  <si>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</si>
  <si>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</si>
  <si>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</si>
  <si>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</si>
  <si>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</si>
  <si>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</si>
  <si>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</si>
  <si>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</si>
  <si>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</si>
  <si>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</si>
  <si>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</si>
  <si>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</si>
  <si>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</si>
  <si>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</si>
  <si>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</si>
  <si>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</si>
  <si>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</si>
  <si>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</si>
  <si>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</si>
  <si>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</si>
  <si>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</si>
  <si>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</si>
  <si>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</si>
  <si>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</si>
  <si>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</si>
  <si>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</si>
  <si>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</si>
  <si>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</si>
  <si>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</si>
  <si>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</si>
  <si>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</si>
  <si>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</si>
  <si>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</si>
  <si>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</si>
  <si>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</si>
  <si>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</si>
  <si>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</si>
  <si>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</si>
  <si>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</si>
  <si>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</si>
  <si>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</si>
  <si>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</si>
  <si>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</si>
  <si>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</si>
  <si>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</si>
  <si>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</si>
  <si>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</si>
  <si>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</si>
  <si>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</si>
  <si>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</si>
  <si>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</si>
  <si>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</si>
  <si>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</si>
  <si>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</si>
  <si>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</si>
  <si>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</si>
  <si>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</si>
  <si>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</si>
  <si>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</si>
  <si>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</si>
  <si>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</si>
  <si>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</si>
  <si>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</si>
  <si>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</si>
  <si>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</si>
  <si>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</si>
  <si>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</si>
  <si>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</si>
  <si>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</si>
  <si>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</si>
  <si>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</si>
  <si>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</si>
  <si>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</si>
  <si>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</si>
  <si>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</si>
  <si>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</si>
  <si>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</si>
  <si>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</si>
  <si>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</si>
  <si>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</si>
  <si>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</si>
  <si>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</si>
  <si>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</si>
  <si>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</si>
  <si>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</si>
  <si>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</si>
  <si>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</si>
  <si>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</si>
  <si>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</si>
  <si>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</si>
  <si>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</si>
  <si>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</si>
  <si>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</si>
  <si>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</si>
  <si>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</si>
  <si>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</si>
  <si>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</si>
  <si>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</si>
  <si>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</si>
  <si>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</si>
  <si>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</si>
  <si>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</si>
  <si>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</si>
  <si>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</si>
  <si>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</si>
  <si>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</si>
  <si>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</si>
  <si>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</si>
  <si>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</si>
  <si>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</si>
  <si>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</si>
  <si>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</si>
  <si>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</si>
  <si>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</si>
  <si>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</si>
  <si>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</si>
  <si>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</si>
  <si>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</si>
  <si>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</si>
  <si>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</si>
  <si>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</si>
  <si>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</si>
  <si>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</si>
  <si>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</si>
  <si>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</si>
  <si>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</si>
  <si>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</si>
  <si>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</si>
  <si>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</si>
  <si>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</si>
  <si>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</si>
  <si>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</si>
  <si>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</si>
  <si>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</si>
  <si>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</si>
  <si>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</si>
  <si>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</si>
  <si>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</si>
  <si>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</si>
  <si>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</si>
  <si>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</si>
  <si>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</si>
  <si>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</si>
  <si>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</si>
  <si>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</si>
  <si>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</si>
  <si>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</si>
  <si>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</si>
  <si>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</si>
  <si>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</si>
  <si>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</si>
  <si>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</si>
  <si>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</si>
  <si>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</si>
  <si>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</si>
  <si>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</si>
  <si>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</si>
  <si>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</si>
  <si>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</si>
  <si>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</si>
  <si>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</si>
  <si>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</si>
  <si>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</si>
  <si>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</si>
  <si>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</si>
  <si>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</si>
  <si>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</si>
  <si>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</si>
  <si>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</si>
  <si>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</si>
  <si>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</si>
  <si>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</si>
  <si>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</si>
  <si>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</si>
  <si>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</si>
  <si>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</si>
  <si>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</si>
  <si>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</si>
  <si>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</si>
  <si>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</si>
  <si>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</si>
  <si>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</si>
  <si>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</si>
  <si>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</si>
  <si>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</si>
  <si>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</si>
  <si>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</si>
  <si>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</si>
  <si>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</si>
  <si>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</si>
  <si>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</si>
  <si>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</si>
  <si>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</si>
  <si>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</si>
  <si>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</si>
  <si>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</si>
  <si>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</si>
  <si>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</si>
  <si>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</si>
  <si>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</si>
  <si>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</si>
  <si>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</si>
  <si>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</si>
  <si>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</si>
  <si>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</si>
  <si>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</si>
  <si>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</si>
  <si>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</si>
  <si>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</si>
  <si>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</si>
  <si>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</si>
  <si>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</si>
  <si>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</si>
  <si>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</si>
  <si>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</si>
  <si>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</si>
  <si>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</si>
  <si>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</si>
  <si>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</si>
  <si>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</si>
  <si>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</si>
  <si>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</si>
  <si>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</si>
  <si>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</si>
  <si>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</si>
  <si>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</si>
  <si>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</si>
  <si>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</si>
  <si>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</si>
  <si>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</si>
  <si>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</si>
  <si>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</si>
  <si>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</si>
  <si>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</si>
  <si>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</si>
  <si>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</si>
  <si>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</si>
  <si>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</si>
  <si>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</si>
  <si>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</si>
  <si>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</si>
  <si>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</si>
  <si>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</si>
  <si>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</si>
  <si>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</si>
  <si>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</si>
  <si>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</si>
  <si>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</si>
  <si>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</si>
  <si>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</si>
  <si>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</si>
  <si>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</si>
  <si>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</si>
  <si>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</si>
  <si>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</si>
  <si>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</si>
  <si>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</si>
  <si>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</si>
  <si>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</si>
  <si>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</si>
  <si>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</si>
  <si>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</si>
  <si>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</si>
  <si>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</si>
  <si>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</si>
  <si>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</si>
  <si>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</si>
  <si>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</si>
  <si>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</si>
  <si>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</si>
  <si>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</si>
  <si>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</si>
  <si>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</si>
  <si>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</si>
  <si>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</si>
  <si>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</si>
  <si>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</si>
  <si>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</si>
  <si>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</si>
  <si>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</si>
  <si>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</si>
  <si>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</si>
  <si>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</si>
  <si>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</si>
  <si>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</si>
  <si>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</si>
  <si>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</si>
  <si>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</si>
  <si>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</si>
  <si>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</si>
  <si>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</si>
  <si>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</si>
  <si>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</si>
  <si>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</si>
  <si>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</si>
  <si>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</si>
  <si>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</si>
  <si>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</si>
  <si>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</si>
  <si>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</si>
  <si>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</si>
  <si>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</si>
  <si>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</si>
  <si>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</si>
  <si>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</si>
  <si>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</si>
  <si>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</si>
  <si>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</si>
  <si>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</si>
  <si>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</si>
  <si>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</si>
  <si>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</si>
  <si>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</si>
  <si>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</si>
  <si>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</si>
  <si>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</si>
  <si>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</si>
  <si>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</si>
  <si>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</si>
  <si>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</si>
  <si>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</si>
  <si>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</si>
  <si>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</si>
  <si>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</si>
  <si>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</si>
  <si>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</si>
  <si>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</si>
  <si>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</si>
  <si>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</si>
  <si>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</si>
  <si>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</si>
  <si>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</si>
  <si>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</si>
  <si>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</si>
  <si>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</si>
  <si>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</si>
  <si>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</si>
  <si>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</si>
  <si>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</si>
  <si>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</si>
  <si>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</si>
  <si>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</si>
  <si>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</si>
  <si>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</si>
  <si>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</si>
  <si>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</si>
  <si>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</si>
  <si>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</si>
  <si>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</si>
  <si>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</si>
  <si>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</si>
  <si>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</si>
  <si>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</si>
  <si>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</si>
  <si>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</si>
  <si>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</si>
  <si>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</si>
  <si>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</si>
  <si>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</si>
  <si>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</si>
  <si>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</si>
  <si>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</si>
  <si>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</si>
  <si>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</si>
  <si>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</si>
  <si>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</si>
  <si>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</si>
  <si>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</si>
  <si>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</si>
  <si>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</si>
  <si>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</si>
  <si>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</si>
  <si>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</si>
  <si>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</si>
  <si>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</si>
  <si>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</si>
  <si>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</si>
  <si>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</si>
  <si>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</si>
  <si>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</si>
  <si>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</si>
  <si>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</si>
  <si>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</si>
  <si>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</si>
  <si>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</si>
  <si>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</si>
  <si>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</si>
  <si>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</si>
  <si>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</si>
  <si>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</si>
  <si>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</si>
  <si>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</si>
  <si>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</si>
  <si>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</si>
  <si>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</si>
  <si>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</si>
  <si>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</si>
  <si>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</si>
  <si>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</si>
  <si>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</si>
  <si>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</si>
  <si>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</si>
  <si>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</si>
  <si>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</si>
  <si>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</si>
  <si>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</si>
  <si>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</si>
  <si>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</si>
  <si>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</si>
  <si>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</si>
  <si>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</si>
  <si>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</si>
  <si>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</si>
  <si>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</si>
  <si>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</si>
  <si>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</si>
  <si>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</si>
  <si>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</si>
  <si>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</si>
  <si>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</si>
  <si>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</si>
  <si>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</si>
  <si>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</si>
  <si>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</si>
  <si>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</si>
  <si>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</si>
  <si>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</si>
  <si>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</si>
  <si>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</si>
  <si>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</si>
  <si>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</si>
  <si>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</si>
  <si>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</si>
  <si>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</si>
  <si>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</si>
  <si>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</si>
  <si>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</si>
  <si>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</si>
  <si>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</si>
  <si>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</si>
  <si>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</si>
  <si>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</si>
  <si>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</si>
  <si>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</si>
  <si>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</si>
  <si>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</si>
  <si>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</si>
  <si>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</si>
  <si>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</si>
  <si>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</si>
  <si>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</si>
  <si>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</si>
  <si>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</si>
  <si>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</si>
  <si>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</si>
  <si>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</si>
  <si>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</si>
  <si>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</si>
  <si>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</si>
  <si>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</si>
  <si>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</si>
  <si>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</si>
  <si>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</si>
  <si>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</si>
  <si>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</si>
  <si>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</si>
  <si>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</si>
  <si>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</si>
  <si>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</si>
  <si>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</si>
  <si>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</si>
  <si>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</si>
  <si>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</si>
  <si>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</si>
  <si>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</si>
  <si>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</si>
  <si>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</si>
  <si>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</si>
  <si>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</si>
  <si>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</si>
  <si>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</si>
  <si>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</si>
  <si>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</si>
  <si>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</si>
  <si>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</si>
  <si>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</si>
  <si>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</si>
  <si>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</si>
  <si>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</si>
  <si>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</si>
  <si>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</si>
  <si>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</si>
  <si>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</si>
  <si>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</si>
  <si>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</si>
  <si>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</si>
  <si>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</si>
  <si>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</si>
  <si>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</si>
  <si>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</si>
  <si>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</si>
  <si>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</si>
  <si>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</si>
  <si>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</si>
  <si>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</si>
  <si>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</si>
  <si>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</si>
  <si>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</si>
  <si>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</si>
  <si>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</si>
  <si>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</si>
  <si>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</si>
  <si>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</si>
  <si>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</si>
  <si>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</si>
  <si>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</si>
  <si>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</si>
  <si>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</si>
  <si>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</si>
  <si>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</si>
  <si>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</si>
  <si>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</si>
  <si>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</si>
  <si>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</si>
  <si>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</si>
  <si>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</si>
  <si>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</si>
  <si>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</si>
  <si>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</si>
  <si>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</si>
  <si>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</si>
  <si>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</si>
  <si>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</si>
  <si>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</si>
  <si>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</si>
  <si>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</si>
  <si>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</si>
  <si>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</si>
  <si>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</si>
  <si>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</si>
  <si>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</si>
  <si>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</si>
  <si>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</si>
  <si>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</si>
  <si>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</si>
  <si>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</si>
  <si>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</si>
  <si>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</si>
  <si>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</si>
  <si>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</si>
  <si>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</si>
  <si>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</si>
  <si>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</si>
  <si>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</si>
  <si>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</si>
  <si>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</si>
  <si>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</si>
  <si>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</si>
  <si>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</si>
  <si>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</si>
  <si>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</si>
  <si>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</si>
  <si>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</si>
  <si>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</si>
  <si>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</si>
  <si>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</si>
  <si>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</si>
  <si>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</si>
  <si>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</si>
  <si>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</si>
  <si>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</si>
  <si>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</si>
  <si>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</si>
  <si>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</si>
  <si>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</si>
  <si>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</si>
  <si>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</si>
  <si>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</si>
  <si>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</si>
  <si>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</si>
  <si>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</si>
  <si>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</si>
  <si>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</si>
  <si>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</si>
  <si>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</si>
  <si>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</si>
  <si>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</si>
  <si>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</si>
  <si>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</si>
  <si>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</si>
  <si>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</si>
  <si>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</si>
  <si>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</si>
  <si>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</si>
  <si>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</si>
  <si>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</si>
  <si>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</si>
  <si>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</si>
  <si>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</si>
  <si>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</si>
  <si>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</si>
  <si>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</si>
  <si>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</si>
  <si>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</si>
  <si>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</si>
  <si>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</si>
  <si>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</si>
  <si>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</si>
  <si>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</si>
  <si>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</si>
  <si>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</si>
  <si>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</si>
  <si>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</si>
  <si>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</si>
  <si>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</si>
  <si>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</si>
  <si>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</si>
  <si>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</si>
  <si>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</si>
  <si>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</si>
  <si>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</si>
  <si>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</si>
  <si>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</si>
  <si>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</si>
  <si>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</si>
  <si>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</si>
  <si>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</si>
  <si>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</si>
  <si>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</si>
  <si>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</si>
  <si>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</si>
  <si>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</si>
  <si>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</si>
  <si>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</si>
  <si>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</si>
  <si>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</si>
  <si>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</si>
  <si>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</si>
  <si>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</si>
  <si>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</si>
  <si>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</si>
  <si>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</si>
  <si>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</si>
  <si>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</si>
  <si>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</si>
  <si>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</si>
  <si>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</si>
  <si>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</si>
  <si>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</si>
  <si>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</si>
  <si>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</si>
  <si>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</si>
  <si>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</si>
  <si>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</si>
  <si>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</si>
  <si>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</si>
  <si>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</si>
  <si>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</si>
  <si>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</si>
  <si>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</si>
  <si>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</si>
  <si>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</si>
  <si>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</si>
  <si>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</si>
  <si>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</si>
  <si>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</si>
  <si>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</si>
  <si>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</si>
  <si>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</si>
  <si>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</si>
  <si>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</si>
  <si>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</si>
  <si>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</si>
  <si>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</si>
  <si>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</si>
  <si>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</si>
  <si>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</si>
  <si>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</si>
  <si>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</si>
  <si>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</si>
  <si>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</si>
  <si>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</si>
  <si>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</si>
  <si>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</si>
  <si>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</si>
  <si>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</si>
  <si>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</si>
  <si>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</si>
  <si>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</si>
  <si>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</si>
  <si>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</si>
  <si>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</si>
  <si>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</si>
  <si>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</si>
  <si>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</si>
  <si>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</si>
  <si>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</si>
  <si>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</si>
  <si>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</si>
  <si>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</si>
  <si>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</si>
  <si>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</si>
  <si>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</si>
  <si>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</si>
  <si>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</si>
  <si>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</si>
  <si>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</si>
  <si>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</si>
  <si>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</si>
  <si>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</si>
  <si>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</si>
  <si>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</si>
  <si>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</si>
  <si>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</si>
  <si>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</si>
  <si>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</si>
  <si>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</si>
  <si>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</si>
  <si>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</si>
  <si>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</si>
  <si>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</si>
  <si>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</si>
  <si>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</si>
  <si>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</si>
  <si>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</si>
  <si>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</si>
  <si>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</si>
  <si>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</si>
  <si>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</si>
  <si>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</si>
  <si>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</si>
  <si>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</si>
  <si>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</si>
  <si>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</si>
  <si>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</si>
  <si>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</si>
  <si>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</si>
  <si>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</si>
  <si>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</si>
  <si>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</si>
  <si>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</si>
  <si>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</si>
  <si>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</si>
  <si>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</si>
  <si>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</si>
  <si>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</si>
  <si>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</si>
  <si>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</si>
  <si>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</si>
  <si>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</si>
  <si>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</si>
  <si>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</si>
  <si>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</si>
  <si>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</si>
  <si>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</si>
  <si>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</si>
  <si>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</si>
  <si>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</si>
  <si>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</si>
  <si>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</si>
  <si>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</si>
  <si>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</si>
  <si>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</si>
  <si>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</si>
  <si>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</si>
  <si>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</si>
  <si>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</si>
  <si>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</si>
  <si>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</si>
  <si>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</si>
  <si>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</si>
  <si>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</si>
  <si>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</si>
  <si>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</si>
  <si>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</si>
  <si>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</si>
  <si>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</si>
  <si>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</si>
  <si>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</si>
  <si>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</si>
  <si>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</si>
  <si>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</si>
  <si>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</si>
  <si>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</si>
  <si>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</si>
  <si>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</si>
  <si>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</si>
  <si>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</si>
  <si>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</si>
  <si>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</si>
  <si>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</si>
  <si>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</si>
  <si>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</si>
  <si>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</si>
  <si>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</si>
  <si>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</si>
  <si>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</si>
  <si>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</si>
  <si>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</si>
  <si>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</si>
  <si>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</si>
  <si>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</si>
  <si>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</si>
  <si>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</si>
  <si>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</si>
  <si>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</si>
  <si>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</si>
  <si>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</si>
  <si>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</si>
  <si>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</si>
  <si>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</si>
  <si>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</si>
  <si>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</si>
  <si>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</si>
  <si>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</si>
  <si>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</si>
  <si>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</si>
  <si>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</si>
  <si>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</si>
  <si>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</si>
  <si>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</si>
  <si>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</si>
  <si>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</si>
  <si>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</si>
  <si>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</si>
  <si>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</si>
  <si>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</si>
  <si>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</si>
  <si>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</si>
  <si>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</si>
  <si>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</si>
  <si>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</si>
  <si>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</si>
  <si>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</si>
  <si>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</si>
  <si>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</si>
  <si>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</si>
  <si>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</si>
  <si>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</si>
  <si>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</si>
  <si>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</si>
  <si>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</si>
  <si>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</si>
  <si>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</si>
  <si>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</si>
  <si>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</si>
  <si>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</si>
  <si>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</si>
  <si>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</si>
  <si>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</si>
  <si>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</si>
  <si>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</si>
  <si>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</si>
  <si>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</si>
  <si>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</si>
  <si>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</si>
  <si>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</si>
  <si>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</si>
  <si>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</si>
  <si>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</si>
  <si>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</si>
  <si>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</si>
  <si>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</si>
  <si>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</si>
  <si>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</si>
  <si>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</si>
  <si>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</si>
  <si>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</si>
  <si>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</si>
  <si>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</si>
  <si>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</si>
  <si>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</si>
  <si>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</si>
  <si>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</si>
  <si>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</si>
  <si>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</si>
  <si>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</si>
  <si>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</si>
  <si>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</si>
  <si>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</si>
  <si>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</si>
  <si>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</si>
  <si>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</si>
  <si>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</si>
  <si>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</si>
  <si>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</si>
  <si>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</si>
  <si>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</si>
  <si>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</si>
  <si>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</si>
  <si>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</si>
  <si>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</si>
  <si>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</si>
  <si>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</si>
  <si>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</si>
  <si>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</si>
  <si>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</si>
  <si>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</si>
  <si>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</si>
  <si>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</si>
  <si>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</si>
  <si>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</si>
  <si>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</si>
  <si>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</si>
  <si>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</si>
  <si>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</si>
  <si>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</si>
  <si>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</si>
  <si>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</si>
  <si>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</si>
  <si>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</si>
  <si>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</si>
  <si>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</si>
  <si>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</si>
  <si>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</si>
  <si>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</si>
  <si>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</si>
  <si>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</si>
  <si>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</si>
  <si>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</si>
  <si>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</si>
  <si>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</si>
  <si>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</si>
  <si>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</si>
  <si>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</si>
  <si>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</si>
  <si>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</si>
  <si>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</si>
  <si>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</si>
  <si>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</si>
  <si>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</si>
  <si>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</si>
  <si>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</si>
  <si>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</si>
  <si>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</si>
  <si>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</si>
  <si>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</si>
  <si>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</si>
  <si>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</si>
  <si>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</si>
  <si>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</si>
  <si>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</si>
  <si>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</si>
  <si>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</si>
  <si>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</si>
  <si>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</si>
  <si>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</si>
  <si>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</si>
  <si>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</si>
  <si>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</si>
  <si>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</si>
  <si>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</si>
  <si>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</si>
  <si>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</si>
  <si>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</si>
  <si>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</si>
  <si>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</si>
  <si>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</si>
  <si>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</si>
  <si>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</si>
  <si>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</si>
  <si>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</si>
  <si>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</si>
  <si>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</si>
  <si>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</si>
  <si>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</si>
  <si>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</si>
  <si>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</si>
  <si>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</si>
  <si>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</si>
  <si>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</si>
  <si>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</si>
  <si>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</si>
  <si>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</si>
  <si>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</si>
  <si>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</si>
  <si>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</si>
  <si>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</si>
  <si>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</si>
  <si>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</si>
  <si>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</si>
  <si>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</si>
  <si>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</si>
  <si>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</si>
  <si>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</si>
  <si>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</si>
  <si>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</si>
  <si>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</si>
  <si>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</si>
  <si>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</si>
  <si>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</si>
  <si>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</si>
  <si>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</si>
  <si>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</si>
  <si>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</si>
  <si>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</si>
  <si>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</si>
  <si>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</si>
  <si>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</si>
  <si>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</si>
  <si>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</si>
  <si>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</si>
  <si>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</si>
  <si>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</si>
  <si>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</si>
  <si>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</si>
  <si>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</si>
  <si>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</si>
  <si>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</si>
  <si>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</si>
  <si>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</si>
  <si>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</si>
  <si>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</si>
  <si>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</si>
  <si>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</si>
  <si>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</si>
  <si>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</si>
  <si>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</si>
  <si>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</si>
  <si>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</si>
  <si>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</si>
  <si>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</si>
  <si>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</si>
  <si>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</si>
  <si>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</si>
  <si>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</si>
  <si>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</si>
  <si>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</si>
  <si>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</si>
  <si>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</si>
  <si>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</si>
  <si>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</si>
  <si>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</si>
  <si>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</si>
  <si>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</si>
  <si>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</si>
  <si>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</si>
  <si>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</si>
  <si>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</si>
  <si>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</si>
  <si>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</si>
  <si>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</si>
  <si>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</si>
  <si>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</si>
  <si>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</si>
  <si>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</si>
  <si>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</si>
  <si>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</si>
  <si>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</si>
  <si>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</si>
  <si>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</si>
  <si>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</si>
  <si>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</si>
  <si>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</si>
  <si>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</si>
  <si>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</si>
  <si>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</si>
  <si>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</si>
  <si>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</si>
  <si>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</si>
  <si>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</si>
  <si>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</si>
  <si>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</si>
  <si>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</si>
  <si>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</si>
  <si>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</si>
  <si>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</si>
  <si>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</si>
  <si>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</si>
  <si>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</si>
  <si>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</si>
  <si>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</si>
  <si>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</si>
  <si>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</si>
  <si>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</si>
  <si>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</si>
  <si>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</si>
  <si>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</si>
  <si>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</si>
  <si>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</si>
  <si>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</si>
  <si>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</si>
  <si>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</si>
  <si>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</si>
  <si>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</si>
  <si>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</si>
  <si>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</si>
  <si>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</si>
  <si>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</si>
  <si>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</si>
  <si>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</si>
  <si>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</si>
  <si>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</si>
  <si>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</si>
  <si>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</si>
  <si>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</si>
  <si>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</si>
  <si>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</si>
  <si>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</si>
  <si>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</si>
  <si>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</si>
  <si>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</si>
  <si>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</si>
  <si>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</si>
  <si>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</si>
  <si>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</si>
  <si>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</si>
  <si>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</si>
  <si>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</si>
  <si>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</si>
  <si>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</si>
  <si>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</si>
  <si>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</si>
  <si>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</si>
  <si>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</si>
  <si>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</si>
  <si>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</si>
  <si>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</si>
  <si>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</si>
  <si>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</si>
  <si>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</si>
  <si>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</si>
  <si>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</si>
  <si>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</si>
  <si>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</si>
  <si>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</si>
  <si>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</si>
  <si>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</si>
  <si>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</si>
  <si>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</si>
  <si>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</si>
  <si>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</si>
  <si>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</si>
  <si>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</si>
  <si>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</si>
  <si>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</si>
  <si>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</si>
  <si>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</si>
  <si>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</si>
  <si>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</si>
  <si>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</si>
  <si>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</si>
  <si>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</si>
  <si>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</si>
  <si>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</si>
  <si>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</si>
  <si>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</si>
  <si>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</si>
  <si>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</si>
  <si>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</si>
  <si>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</si>
  <si>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</si>
  <si>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</si>
  <si>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</si>
  <si>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</si>
  <si>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</si>
  <si>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</si>
  <si>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</si>
  <si>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</si>
  <si>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</si>
  <si>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</si>
  <si>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</si>
  <si>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</si>
  <si>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</si>
  <si>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</si>
  <si>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</si>
  <si>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</si>
  <si>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</si>
  <si>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</si>
  <si>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</si>
  <si>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</si>
  <si>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</si>
  <si>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</si>
  <si>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</si>
  <si>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</si>
  <si>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</si>
  <si>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</si>
  <si>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</si>
  <si>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</si>
  <si>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</si>
  <si>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</si>
  <si>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</si>
  <si>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</si>
  <si>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</si>
  <si>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</si>
  <si>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</si>
  <si>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</si>
  <si>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</si>
  <si>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</si>
  <si>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</si>
  <si>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</si>
  <si>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</si>
  <si>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</si>
  <si>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</si>
  <si>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</si>
  <si>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</si>
  <si>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</si>
  <si>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</si>
  <si>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</si>
  <si>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</si>
  <si>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</si>
  <si>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</si>
  <si>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</si>
  <si>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</si>
  <si>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</si>
  <si>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</si>
  <si>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</si>
  <si>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</si>
  <si>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</si>
  <si>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</si>
  <si>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</si>
  <si>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</si>
  <si>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</si>
  <si>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</si>
  <si>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</si>
  <si>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</si>
  <si>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</si>
  <si>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</si>
  <si>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</si>
  <si>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</si>
  <si>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</si>
  <si>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</si>
  <si>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</si>
  <si>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</si>
  <si>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</si>
  <si>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</si>
  <si>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</si>
  <si>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</si>
  <si>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</si>
  <si>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</si>
  <si>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</si>
  <si>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</si>
  <si>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</si>
  <si>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</si>
  <si>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</si>
  <si>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</si>
  <si>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</si>
  <si>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</si>
  <si>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</si>
  <si>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</si>
  <si>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</si>
  <si>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</si>
  <si>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</si>
  <si>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</si>
  <si>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</si>
  <si>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</si>
  <si>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</si>
  <si>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</si>
  <si>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</si>
  <si>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</si>
  <si>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</si>
  <si>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</si>
  <si>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</si>
  <si>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</si>
  <si>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</si>
  <si>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</si>
  <si>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</si>
  <si>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</si>
  <si>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</si>
  <si>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</si>
  <si>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</si>
  <si>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</si>
  <si>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</si>
  <si>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</si>
  <si>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</si>
  <si>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</si>
  <si>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</si>
  <si>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</si>
  <si>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</si>
  <si>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</si>
  <si>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</si>
  <si>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</si>
  <si>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</si>
  <si>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</si>
  <si>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</si>
  <si>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</si>
  <si>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</si>
  <si>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</si>
  <si>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</si>
  <si>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</si>
  <si>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</si>
  <si>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</si>
  <si>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</si>
  <si>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</si>
  <si>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</si>
  <si>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</si>
  <si>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</si>
  <si>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</si>
  <si>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</si>
  <si>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</si>
  <si>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</si>
  <si>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</si>
  <si>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</si>
  <si>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</si>
  <si>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</si>
  <si>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</si>
  <si>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</si>
  <si>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</si>
  <si>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</si>
  <si>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</si>
  <si>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</si>
  <si>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</si>
  <si>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</si>
  <si>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</si>
  <si>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</si>
  <si>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</si>
  <si>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</si>
  <si>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</si>
  <si>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</si>
  <si>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</si>
  <si>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</si>
  <si>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</si>
  <si>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</si>
  <si>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</si>
  <si>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</si>
  <si>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</si>
  <si>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</si>
  <si>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</si>
  <si>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</si>
  <si>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</si>
  <si>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</si>
  <si>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</si>
  <si>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</si>
  <si>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</si>
  <si>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</si>
  <si>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</si>
  <si>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</si>
  <si>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</si>
  <si>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</si>
  <si>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</si>
  <si>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</si>
  <si>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</si>
  <si>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</si>
  <si>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</si>
  <si>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</si>
  <si>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</si>
  <si>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</si>
  <si>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</si>
  <si>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</si>
  <si>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</si>
  <si>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</si>
  <si>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</si>
  <si>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</si>
  <si>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</si>
  <si>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</si>
  <si>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</si>
  <si>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</si>
  <si>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</si>
  <si>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</si>
  <si>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</si>
  <si>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</si>
  <si>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</si>
  <si>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</si>
  <si>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</si>
  <si>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</si>
  <si>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</si>
  <si>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</si>
  <si>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</si>
  <si>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</si>
  <si>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</si>
  <si>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</si>
  <si>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</si>
  <si>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</si>
  <si>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</si>
  <si>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</si>
  <si>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</si>
  <si>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</si>
  <si>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</si>
  <si>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</si>
  <si>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</si>
  <si>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</si>
  <si>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</si>
  <si>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</si>
  <si>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</si>
  <si>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</si>
  <si>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</si>
  <si>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</si>
  <si>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</si>
  <si>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</si>
  <si>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</si>
  <si>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</si>
  <si>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</si>
  <si>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</si>
  <si>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</si>
  <si>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</si>
  <si>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</si>
  <si>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</si>
  <si>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</si>
  <si>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</si>
  <si>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</si>
  <si>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</si>
  <si>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</si>
  <si>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</si>
  <si>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</si>
  <si>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</si>
  <si>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</si>
  <si>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</si>
  <si>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</si>
  <si>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</si>
  <si>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</si>
  <si>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</si>
  <si>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</si>
  <si>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</si>
  <si>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</si>
  <si>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</si>
  <si>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</si>
  <si>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</si>
  <si>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</si>
  <si>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</si>
  <si>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</si>
  <si>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</si>
  <si>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</si>
  <si>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</si>
  <si>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</si>
  <si>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</si>
  <si>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</si>
  <si>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</si>
  <si>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</si>
  <si>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</si>
  <si>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</si>
  <si>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</si>
  <si>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</si>
  <si>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</si>
  <si>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</si>
  <si>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</si>
  <si>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</si>
  <si>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</si>
  <si>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</si>
  <si>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</si>
  <si>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</si>
  <si>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</si>
  <si>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</si>
  <si>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</si>
  <si>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</si>
  <si>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</si>
  <si>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</si>
  <si>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</si>
  <si>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</si>
  <si>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</si>
  <si>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</si>
  <si>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</si>
  <si>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</si>
  <si>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</si>
  <si>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</si>
  <si>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</si>
  <si>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</si>
  <si>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</si>
  <si>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</si>
  <si>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</si>
  <si>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</si>
  <si>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</si>
  <si>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</si>
  <si>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</si>
  <si>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</si>
  <si>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</si>
  <si>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</si>
  <si>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</si>
  <si>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</si>
  <si>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</si>
  <si>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</si>
  <si>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</si>
  <si>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</si>
  <si>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</si>
  <si>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</si>
  <si>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</si>
  <si>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</si>
  <si>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</si>
  <si>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</si>
  <si>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</si>
  <si>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</si>
  <si>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</si>
  <si>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</si>
  <si>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</si>
  <si>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</si>
  <si>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</si>
  <si>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</si>
  <si>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</si>
  <si>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</si>
  <si>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</si>
  <si>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</si>
  <si>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</si>
  <si>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</si>
  <si>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</si>
  <si>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</si>
  <si>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</si>
  <si>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</si>
  <si>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</si>
  <si>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</si>
  <si>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</si>
  <si>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</si>
  <si>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</si>
  <si>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</si>
  <si>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</si>
  <si>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</si>
  <si>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</si>
  <si>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</si>
  <si>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</si>
  <si>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</si>
  <si>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</si>
  <si>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</si>
  <si>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</si>
  <si>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</si>
  <si>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</si>
  <si>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</si>
  <si>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</si>
  <si>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</si>
  <si>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</si>
  <si>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</si>
  <si>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</si>
  <si>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</si>
  <si>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</si>
  <si>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</si>
  <si>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</si>
  <si>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</si>
  <si>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</si>
  <si>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</si>
  <si>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</si>
  <si>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</si>
  <si>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</si>
  <si>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</si>
  <si>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</si>
  <si>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</si>
  <si>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</si>
  <si>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</si>
  <si>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</si>
  <si>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</si>
  <si>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</si>
  <si>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</si>
  <si>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</si>
  <si>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</si>
  <si>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</si>
  <si>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</si>
  <si>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</si>
  <si>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</si>
  <si>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</si>
  <si>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</si>
  <si>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</si>
  <si>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</si>
  <si>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</si>
  <si>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</si>
  <si>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</si>
  <si>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</si>
  <si>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</si>
  <si>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</si>
  <si>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</si>
  <si>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</si>
  <si>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</si>
  <si>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</si>
  <si>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</si>
  <si>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</si>
  <si>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</si>
  <si>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</si>
  <si>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</si>
  <si>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</si>
  <si>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</si>
  <si>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</si>
  <si>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</si>
  <si>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</si>
  <si>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</si>
  <si>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</si>
  <si>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</si>
  <si>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</si>
  <si>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</si>
  <si>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</si>
  <si>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</si>
  <si>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</si>
  <si>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</si>
  <si>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</si>
  <si>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</si>
  <si>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</si>
  <si>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</si>
  <si>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</si>
  <si>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</si>
  <si>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</si>
  <si>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</si>
  <si>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</si>
  <si>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</si>
  <si>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</si>
  <si>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</si>
  <si>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</si>
  <si>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</si>
  <si>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</si>
  <si>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</si>
  <si>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</si>
  <si>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</si>
  <si>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</si>
  <si>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</si>
  <si>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</si>
  <si>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</si>
  <si>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</si>
  <si>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</si>
  <si>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</si>
  <si>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</si>
  <si>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</si>
  <si>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</si>
  <si>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</si>
  <si>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</si>
  <si>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</si>
  <si>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</si>
  <si>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</si>
  <si>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</si>
  <si>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</si>
  <si>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</si>
  <si>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</si>
  <si>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</si>
  <si>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</si>
  <si>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</si>
  <si>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</si>
  <si>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</si>
  <si>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</si>
  <si>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</si>
  <si>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</si>
  <si>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</si>
  <si>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</si>
  <si>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</si>
  <si>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</si>
  <si>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</si>
  <si>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</si>
  <si>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</si>
  <si>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</si>
  <si>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</si>
  <si>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</si>
  <si>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</si>
  <si>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</si>
  <si>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</si>
  <si>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</si>
  <si>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</si>
  <si>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</si>
  <si>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</si>
  <si>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</si>
  <si>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</si>
  <si>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</si>
  <si>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</si>
  <si>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</si>
  <si>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</si>
  <si>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</si>
  <si>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</si>
  <si>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</si>
  <si>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</si>
  <si>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</si>
  <si>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</si>
  <si>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</si>
  <si>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</si>
  <si>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</si>
  <si>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</si>
  <si>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</si>
  <si>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</si>
  <si>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</si>
  <si>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</si>
  <si>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</si>
  <si>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</si>
  <si>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</si>
  <si>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</si>
  <si>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</si>
  <si>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</si>
  <si>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</si>
  <si>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</si>
  <si>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</si>
  <si>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</si>
  <si>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</si>
  <si>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</si>
  <si>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</si>
  <si>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</si>
  <si>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</si>
  <si>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</si>
  <si>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</si>
  <si>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</si>
  <si>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</si>
  <si>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</si>
  <si>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</si>
  <si>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</si>
  <si>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</si>
  <si>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</si>
  <si>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</si>
  <si>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</si>
  <si>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</si>
  <si>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</si>
  <si>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</si>
  <si>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</si>
  <si>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</si>
  <si>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</si>
  <si>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</si>
  <si>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</si>
  <si>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</si>
  <si>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</si>
  <si>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</si>
  <si>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</si>
  <si>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</si>
  <si>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</si>
  <si>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</si>
  <si>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</si>
  <si>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</si>
  <si>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</si>
  <si>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</si>
  <si>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</si>
  <si>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</si>
  <si>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</si>
  <si>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</si>
  <si>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</si>
  <si>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</si>
  <si>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</si>
  <si>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</si>
  <si>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</si>
  <si>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</si>
  <si>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</si>
  <si>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</si>
  <si>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</si>
  <si>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</si>
  <si>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</si>
  <si>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</si>
  <si>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</si>
  <si>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</si>
  <si>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</si>
  <si>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</si>
  <si>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</si>
  <si>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</si>
  <si>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</si>
  <si>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</si>
  <si>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</si>
  <si>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</si>
  <si>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</si>
  <si>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</si>
  <si>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</si>
  <si>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</si>
  <si>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</si>
  <si>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</si>
  <si>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</si>
  <si>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</si>
  <si>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</si>
  <si>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</si>
  <si>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</si>
  <si>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</si>
  <si>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</si>
  <si>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</si>
  <si>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</si>
  <si>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</si>
  <si>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</si>
  <si>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</si>
  <si>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</si>
  <si>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</si>
  <si>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</si>
  <si>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</si>
  <si>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</si>
  <si>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</si>
  <si>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</si>
  <si>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</si>
  <si>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</si>
  <si>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</si>
  <si>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</si>
  <si>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</si>
  <si>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</si>
  <si>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</si>
  <si>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</si>
  <si>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</si>
  <si>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</si>
  <si>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</si>
  <si>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</si>
  <si>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</si>
  <si>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</si>
  <si>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</si>
  <si>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</si>
  <si>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</si>
  <si>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</si>
  <si>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</si>
  <si>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</si>
  <si>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</si>
  <si>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</si>
  <si>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</si>
  <si>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</si>
  <si>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</si>
  <si>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</si>
  <si>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</si>
  <si>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</si>
  <si>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</si>
  <si>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</si>
  <si>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</si>
  <si>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</si>
  <si>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</si>
  <si>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</si>
  <si>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</si>
  <si>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</si>
  <si>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</si>
  <si>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</si>
  <si>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</si>
  <si>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</si>
  <si>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</si>
  <si>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</si>
  <si>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</si>
  <si>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</si>
  <si>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</si>
  <si>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</si>
  <si>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</si>
  <si>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</si>
  <si>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</si>
  <si>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</si>
  <si>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</si>
  <si>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</si>
  <si>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</si>
  <si>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</si>
  <si>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</si>
  <si>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</si>
  <si>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</si>
  <si>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</si>
  <si>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</si>
  <si>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</si>
  <si>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</si>
  <si>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</si>
  <si>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</si>
  <si>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</si>
  <si>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</si>
  <si>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</si>
  <si>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</si>
  <si>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</si>
  <si>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</si>
  <si>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</si>
  <si>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</si>
  <si>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</si>
  <si>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</si>
  <si>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</si>
  <si>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</si>
  <si>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</si>
  <si>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</si>
  <si>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</si>
  <si>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</si>
  <si>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</si>
  <si>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</si>
  <si>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</si>
  <si>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</si>
  <si>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</si>
  <si>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</si>
  <si>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</si>
  <si>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</si>
  <si>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</si>
  <si>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</si>
  <si>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</si>
  <si>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</si>
  <si>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</si>
  <si>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</si>
  <si>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</si>
  <si>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</si>
  <si>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</si>
  <si>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</si>
  <si>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</si>
  <si>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</si>
  <si>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</si>
  <si>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</si>
  <si>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</si>
  <si>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</si>
  <si>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</si>
  <si>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</si>
  <si>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</si>
  <si>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</si>
  <si>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</si>
  <si>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</si>
  <si>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</si>
  <si>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</si>
  <si>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</si>
  <si>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</si>
  <si>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</si>
  <si>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</si>
  <si>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</si>
  <si>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</si>
  <si>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</si>
  <si>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</si>
  <si>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</si>
  <si>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</si>
  <si>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</si>
  <si>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</si>
  <si>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</si>
  <si>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</si>
  <si>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</si>
  <si>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</si>
  <si>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</si>
  <si>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</si>
  <si>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</si>
  <si>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</si>
  <si>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</si>
  <si>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</si>
  <si>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</si>
  <si>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</si>
  <si>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</si>
  <si>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</si>
  <si>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</si>
  <si>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</si>
  <si>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</si>
  <si>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</si>
  <si>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</si>
  <si>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</si>
  <si>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</si>
  <si>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</si>
  <si>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</si>
  <si>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</si>
  <si>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</si>
  <si>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</si>
  <si>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</si>
  <si>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</si>
  <si>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</si>
  <si>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</si>
  <si>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</si>
  <si>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</si>
  <si>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</si>
  <si>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</si>
  <si>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</si>
  <si>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</si>
  <si>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</si>
  <si>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</si>
  <si>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</si>
  <si>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</si>
  <si>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</si>
  <si>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</si>
  <si>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</si>
  <si>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</si>
  <si>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</si>
  <si>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</si>
  <si>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</si>
  <si>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</si>
  <si>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</si>
  <si>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</si>
  <si>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</si>
  <si>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</si>
  <si>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</si>
  <si>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</si>
  <si>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</si>
  <si>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</si>
  <si>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</si>
  <si>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</si>
  <si>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</si>
  <si>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</si>
  <si>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</si>
  <si>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</si>
  <si>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</si>
  <si>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</si>
  <si>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</si>
  <si>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</si>
  <si>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</si>
  <si>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</si>
  <si>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</si>
  <si>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</si>
  <si>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</si>
  <si>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</si>
  <si>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</si>
  <si>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</si>
  <si>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</si>
  <si>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</si>
  <si>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</si>
  <si>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</si>
  <si>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</si>
  <si>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</si>
  <si>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</si>
  <si>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</si>
  <si>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</si>
  <si>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</si>
  <si>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</si>
  <si>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</si>
  <si>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</si>
  <si>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</si>
  <si>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</si>
  <si>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</si>
  <si>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</si>
  <si>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</si>
  <si>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</si>
  <si>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</si>
  <si>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</si>
  <si>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</si>
  <si>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</si>
  <si>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</si>
  <si>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</si>
  <si>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</si>
  <si>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</si>
  <si>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</si>
  <si>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</si>
  <si>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</si>
  <si>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</si>
  <si>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</si>
  <si>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</si>
  <si>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</si>
  <si>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</si>
  <si>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</si>
  <si>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</si>
  <si>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</si>
  <si>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</si>
  <si>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</si>
  <si>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</si>
  <si>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</si>
  <si>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</si>
  <si>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</si>
  <si>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</si>
  <si>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</si>
  <si>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</si>
  <si>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</si>
  <si>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</si>
  <si>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</si>
  <si>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</si>
  <si>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</si>
  <si>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</si>
  <si>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</si>
  <si>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</si>
  <si>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</si>
  <si>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</si>
  <si>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</si>
  <si>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</si>
  <si>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</si>
  <si>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</si>
  <si>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</si>
  <si>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</si>
  <si>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</si>
  <si>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</si>
  <si>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</si>
  <si>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</si>
  <si>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</si>
  <si>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</si>
  <si>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</si>
  <si>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</si>
  <si>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</si>
  <si>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</si>
  <si>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</si>
  <si>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</si>
  <si>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</si>
  <si>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</si>
  <si>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</si>
  <si>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</si>
  <si>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</si>
  <si>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</si>
  <si>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</si>
  <si>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</si>
  <si>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</si>
  <si>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</si>
  <si>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</si>
  <si>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</si>
  <si>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</si>
  <si>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</si>
  <si>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</si>
  <si>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</si>
  <si>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</si>
  <si>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</si>
  <si>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</si>
  <si>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</si>
  <si>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</si>
  <si>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</si>
  <si>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</si>
  <si>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</si>
  <si>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</si>
  <si>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</si>
  <si>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</si>
  <si>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</si>
  <si>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</si>
  <si>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</si>
  <si>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</si>
  <si>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</si>
  <si>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</si>
  <si>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</si>
  <si>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</si>
  <si>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</si>
  <si>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</si>
  <si>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</si>
  <si>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</si>
  <si>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</si>
  <si>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</si>
  <si>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</si>
  <si>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</si>
  <si>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</si>
  <si>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</si>
  <si>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</si>
  <si>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</si>
  <si>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</si>
  <si>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</si>
  <si>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</si>
  <si>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</si>
  <si>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</si>
  <si>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</si>
  <si>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</si>
  <si>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</si>
  <si>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</si>
  <si>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</si>
  <si>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</si>
  <si>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</si>
  <si>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</si>
  <si>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</si>
  <si>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</si>
  <si>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</si>
  <si>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</si>
  <si>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</si>
  <si>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</si>
  <si>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</si>
  <si>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</si>
  <si>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</si>
  <si>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</si>
  <si>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</si>
  <si>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</si>
  <si>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</si>
  <si>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</si>
  <si>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</si>
  <si>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</si>
  <si>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</si>
  <si>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</si>
  <si>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</si>
  <si>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</si>
  <si>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</si>
  <si>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</si>
  <si>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</si>
  <si>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</si>
  <si>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</si>
  <si>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</si>
  <si>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</si>
  <si>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</si>
  <si>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</si>
  <si>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</si>
  <si>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</si>
  <si>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</si>
  <si>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</si>
  <si>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</si>
  <si>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</si>
  <si>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</si>
  <si>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</si>
  <si>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</si>
  <si>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</si>
  <si>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</si>
  <si>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</si>
  <si>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</si>
  <si>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</si>
  <si>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</si>
  <si>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</si>
  <si>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</si>
  <si>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</si>
  <si>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</si>
  <si>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</si>
  <si>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</si>
  <si>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</si>
  <si>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</si>
  <si>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</si>
  <si>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</si>
  <si>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</si>
  <si>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</si>
  <si>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</si>
  <si>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</si>
  <si>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</si>
  <si>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</si>
  <si>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</si>
  <si>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</si>
  <si>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</si>
  <si>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</si>
  <si>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</si>
  <si>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</si>
  <si>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</si>
  <si>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</si>
  <si>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</si>
  <si>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</si>
  <si>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</si>
  <si>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</si>
  <si>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</si>
  <si>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</si>
  <si>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</si>
  <si>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</si>
  <si>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</si>
  <si>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</si>
  <si>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</si>
  <si>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</si>
  <si>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</si>
  <si>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</si>
  <si>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</si>
  <si>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</si>
  <si>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</si>
  <si>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</si>
  <si>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</si>
  <si>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</si>
  <si>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</si>
  <si>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</si>
  <si>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</si>
  <si>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</si>
  <si>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</si>
  <si>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</si>
  <si>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</si>
  <si>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</si>
  <si>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</si>
  <si>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</si>
  <si>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</si>
  <si>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</si>
  <si>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</si>
  <si>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</si>
  <si>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</si>
  <si>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</si>
  <si>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</si>
  <si>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</si>
  <si>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</si>
  <si>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</si>
  <si>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</si>
  <si>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</si>
  <si>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</si>
  <si>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</si>
  <si>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</si>
  <si>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</si>
  <si>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</si>
  <si>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</si>
  <si>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</si>
  <si>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</si>
  <si>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</si>
  <si>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</si>
  <si>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</si>
  <si>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</si>
  <si>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</si>
  <si>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</si>
  <si>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</si>
  <si>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</si>
  <si>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</si>
  <si>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</si>
  <si>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</si>
  <si>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</si>
  <si>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</si>
  <si>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</si>
  <si>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</si>
  <si>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</si>
  <si>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</si>
  <si>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</si>
  <si>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</si>
  <si>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</si>
  <si>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</si>
  <si>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</si>
  <si>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</si>
  <si>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</si>
  <si>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</si>
  <si>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</si>
  <si>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</si>
  <si>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</si>
  <si>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</si>
  <si>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</si>
  <si>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</si>
  <si>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</si>
  <si>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</si>
  <si>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</si>
  <si>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</si>
  <si>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</si>
  <si>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</si>
  <si>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</si>
  <si>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</si>
  <si>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</si>
  <si>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</si>
  <si>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</si>
  <si>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</si>
  <si>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</si>
  <si>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</si>
  <si>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</si>
  <si>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</si>
  <si>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</si>
  <si>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</si>
  <si>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</si>
  <si>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</si>
  <si>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</si>
  <si>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</si>
  <si>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</si>
  <si>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</si>
  <si>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</si>
  <si>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</si>
  <si>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</si>
  <si>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</si>
  <si>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</si>
  <si>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</si>
  <si>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</si>
  <si>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</si>
  <si>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</si>
  <si>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</si>
  <si>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</si>
  <si>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</si>
  <si>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</si>
  <si>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</si>
  <si>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</si>
  <si>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</si>
  <si>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</si>
  <si>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</si>
  <si>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</si>
  <si>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</si>
  <si>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</si>
  <si>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</si>
  <si>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</si>
  <si>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</si>
  <si>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</si>
  <si>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</si>
  <si>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</si>
  <si>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</si>
  <si>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</si>
  <si>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</si>
  <si>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</si>
  <si>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</si>
  <si>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</si>
  <si>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</si>
  <si>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</si>
  <si>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</si>
  <si>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</si>
  <si>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</si>
  <si>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</si>
  <si>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</si>
  <si>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</si>
  <si>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</si>
  <si>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</si>
  <si>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</si>
  <si>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</si>
  <si>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</si>
  <si>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</si>
  <si>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</si>
  <si>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</si>
  <si>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</si>
  <si>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</si>
  <si>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</si>
  <si>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</si>
  <si>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</si>
  <si>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</si>
  <si>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</si>
  <si>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</si>
  <si>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</si>
  <si>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</si>
  <si>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</si>
  <si>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</si>
  <si>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</si>
  <si>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</si>
  <si>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</si>
  <si>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</si>
  <si>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</si>
  <si>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</si>
  <si>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</si>
  <si>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</si>
  <si>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</si>
  <si>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</si>
  <si>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</si>
  <si>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</si>
  <si>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</si>
  <si>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</si>
  <si>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</si>
  <si>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</si>
  <si>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</si>
  <si>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</si>
  <si>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</si>
  <si>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</si>
  <si>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</si>
  <si>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</si>
  <si>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</si>
  <si>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</si>
  <si>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</si>
  <si>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</si>
  <si>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</si>
  <si>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</si>
  <si>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</si>
  <si>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</si>
  <si>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</si>
  <si>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</si>
  <si>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</si>
  <si>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</si>
  <si>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</si>
  <si>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</si>
  <si>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</si>
  <si>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</si>
  <si>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</si>
  <si>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</si>
  <si>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</si>
  <si>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</si>
  <si>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</si>
  <si>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</si>
  <si>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</si>
  <si>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</si>
  <si>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</si>
  <si>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</si>
  <si>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</si>
  <si>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</si>
  <si>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</si>
  <si>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</si>
  <si>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</si>
  <si>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</si>
  <si>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</si>
  <si>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</si>
  <si>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</si>
  <si>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</si>
  <si>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</si>
  <si>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</si>
  <si>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</si>
  <si>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</si>
  <si>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</si>
  <si>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</si>
  <si>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</si>
  <si>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</si>
  <si>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</si>
  <si>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</si>
  <si>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</si>
  <si>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</si>
  <si>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</si>
  <si>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</si>
  <si>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</si>
  <si>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</si>
  <si>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</si>
  <si>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</si>
  <si>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</si>
  <si>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</si>
  <si>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</si>
  <si>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</si>
  <si>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</si>
  <si>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</si>
  <si>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</si>
  <si>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</si>
  <si>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</si>
  <si>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</si>
  <si>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</si>
  <si>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</si>
  <si>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</si>
  <si>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</si>
  <si>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</si>
  <si>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</si>
  <si>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</si>
  <si>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</si>
  <si>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</si>
  <si>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</si>
  <si>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</si>
  <si>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</si>
  <si>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</si>
  <si>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</si>
  <si>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</si>
  <si>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</si>
  <si>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</si>
  <si>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</si>
  <si>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</si>
  <si>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</si>
  <si>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</si>
  <si>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</si>
  <si>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</si>
  <si>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</si>
  <si>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</si>
  <si>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</si>
  <si>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</si>
  <si>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</si>
  <si>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</si>
  <si>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</si>
  <si>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</si>
  <si>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</si>
  <si>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</si>
  <si>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</si>
  <si>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</si>
  <si>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</si>
  <si>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</si>
  <si>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</si>
  <si>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</si>
  <si>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</si>
  <si>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</si>
  <si>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</si>
  <si>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</si>
  <si>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</si>
  <si>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</si>
  <si>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</si>
  <si>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</si>
  <si>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</si>
  <si>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</si>
  <si>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</si>
  <si>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</si>
  <si>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</si>
  <si>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</si>
  <si>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</si>
  <si>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</si>
  <si>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</si>
  <si>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</si>
  <si>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</si>
  <si>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</si>
  <si>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</si>
  <si>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</si>
  <si>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</si>
  <si>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</si>
  <si>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</si>
  <si>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</si>
  <si>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</si>
  <si>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</si>
  <si>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</si>
  <si>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</si>
  <si>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</si>
  <si>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</si>
  <si>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</si>
  <si>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</si>
  <si>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</si>
  <si>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</si>
  <si>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</si>
  <si>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</si>
  <si>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</si>
  <si>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</si>
  <si>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</si>
  <si>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</si>
  <si>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</si>
  <si>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</si>
  <si>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</si>
  <si>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</si>
  <si>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</si>
  <si>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</si>
  <si>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</si>
  <si>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</si>
  <si>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</si>
  <si>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</si>
  <si>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</si>
  <si>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</si>
  <si>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</si>
  <si>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</si>
  <si>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</si>
  <si>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</si>
  <si>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</si>
  <si>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</si>
  <si>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</si>
  <si>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</si>
  <si>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</si>
  <si>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</si>
  <si>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</si>
  <si>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</si>
  <si>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</si>
  <si>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</si>
  <si>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</si>
  <si>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</si>
  <si>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</si>
  <si>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</si>
  <si>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</si>
  <si>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</si>
  <si>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</si>
  <si>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</si>
  <si>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</si>
  <si>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</si>
  <si>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</si>
  <si>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</si>
  <si>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</si>
  <si>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</si>
  <si>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</si>
  <si>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</si>
  <si>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</si>
  <si>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</si>
  <si>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</si>
  <si>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</si>
  <si>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</si>
  <si>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</si>
  <si>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</si>
  <si>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</si>
  <si>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</si>
  <si>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</si>
  <si>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</si>
  <si>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</si>
  <si>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</si>
  <si>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</si>
  <si>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</si>
  <si>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</si>
  <si>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</si>
  <si>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</si>
  <si>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</si>
  <si>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</si>
  <si>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</si>
  <si>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</si>
  <si>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</si>
  <si>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</si>
  <si>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</si>
  <si>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</si>
  <si>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</si>
  <si>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</si>
  <si>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</si>
  <si>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</si>
  <si>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</si>
  <si>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</si>
  <si>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</si>
  <si>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</si>
  <si>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</si>
  <si>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</si>
  <si>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</si>
  <si>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</si>
  <si>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</si>
  <si>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</si>
  <si>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</si>
  <si>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</si>
  <si>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</si>
  <si>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</si>
  <si>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</si>
  <si>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</si>
  <si>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</si>
  <si>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</si>
  <si>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</si>
  <si>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</si>
  <si>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</si>
  <si>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</si>
  <si>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</si>
  <si>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</si>
  <si>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</si>
  <si>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</si>
  <si>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</si>
  <si>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</si>
  <si>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</si>
  <si>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</si>
  <si>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</si>
  <si>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</si>
  <si>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</si>
  <si>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</si>
  <si>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</si>
  <si>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</si>
  <si>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</si>
  <si>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</si>
  <si>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</si>
  <si>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</si>
  <si>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</si>
  <si>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</si>
  <si>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</si>
  <si>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</si>
  <si>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</si>
  <si>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</si>
  <si>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</si>
  <si>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</si>
  <si>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</si>
  <si>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</si>
  <si>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</si>
  <si>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</si>
  <si>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</si>
  <si>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</si>
  <si>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</si>
  <si>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</si>
  <si>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</si>
  <si>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</si>
  <si>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</si>
  <si>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</si>
  <si>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</si>
  <si>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</si>
  <si>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</si>
  <si>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</si>
  <si>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</si>
  <si>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</si>
  <si>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</si>
  <si>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</si>
  <si>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</si>
  <si>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</si>
  <si>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</si>
  <si>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</si>
  <si>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</si>
  <si>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</si>
  <si>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</si>
  <si>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</si>
  <si>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</si>
  <si>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</si>
  <si>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</si>
  <si>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</si>
  <si>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</si>
  <si>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</si>
  <si>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</si>
  <si>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</si>
  <si>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</si>
  <si>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</si>
  <si>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</si>
  <si>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</si>
  <si>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</si>
  <si>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</si>
  <si>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</si>
  <si>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</si>
  <si>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</si>
  <si>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</si>
  <si>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</si>
  <si>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</si>
  <si>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</si>
  <si>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</si>
  <si>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</si>
  <si>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</si>
  <si>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</si>
  <si>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</si>
  <si>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</si>
  <si>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</si>
  <si>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</si>
  <si>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</si>
  <si>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</si>
  <si>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</si>
  <si>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</si>
  <si>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</si>
  <si>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</si>
  <si>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</si>
  <si>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</si>
  <si>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</si>
  <si>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</si>
  <si>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</si>
  <si>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</si>
  <si>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</si>
  <si>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</si>
  <si>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</si>
  <si>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</si>
  <si>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</si>
  <si>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</si>
  <si>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</si>
  <si>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</si>
  <si>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</si>
  <si>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</si>
  <si>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</si>
  <si>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</si>
  <si>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</si>
  <si>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</si>
  <si>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</si>
  <si>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</si>
  <si>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</si>
  <si>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</si>
  <si>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</si>
  <si>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</si>
  <si>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</si>
  <si>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</si>
  <si>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</si>
  <si>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</si>
  <si>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</si>
  <si>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</si>
  <si>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</si>
  <si>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</si>
  <si>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</si>
  <si>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</si>
  <si>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</si>
  <si>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</si>
  <si>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</si>
  <si>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</si>
  <si>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</si>
  <si>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</si>
  <si>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</si>
  <si>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</si>
  <si>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</si>
  <si>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</si>
  <si>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</si>
  <si>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</si>
  <si>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</si>
  <si>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</si>
  <si>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</si>
  <si>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</si>
  <si>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</si>
  <si>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</si>
  <si>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</si>
  <si>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</si>
  <si>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</si>
  <si>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</si>
  <si>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</si>
  <si>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</si>
  <si>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</si>
  <si>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</si>
  <si>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</si>
  <si>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</si>
  <si>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</si>
  <si>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</si>
  <si>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</si>
  <si>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</si>
  <si>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</si>
  <si>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</si>
  <si>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</si>
  <si>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</si>
  <si>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</si>
  <si>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</si>
  <si>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</si>
  <si>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</si>
  <si>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</si>
  <si>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</si>
  <si>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</si>
  <si>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</si>
  <si>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</si>
  <si>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</si>
  <si>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</si>
  <si>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</si>
  <si>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</si>
  <si>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</si>
  <si>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</si>
  <si>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</si>
  <si>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</si>
  <si>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</si>
  <si>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</si>
  <si>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</si>
  <si>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</si>
  <si>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</si>
  <si>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</si>
  <si>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</si>
  <si>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</si>
  <si>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</si>
  <si>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</si>
  <si>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</si>
  <si>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</si>
  <si>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</si>
  <si>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</si>
  <si>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</si>
  <si>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</si>
  <si>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</si>
  <si>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</si>
  <si>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</si>
  <si>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</si>
  <si>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</si>
  <si>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</si>
  <si>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</si>
  <si>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</si>
  <si>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</si>
  <si>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</si>
  <si>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</si>
  <si>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</si>
  <si>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</si>
  <si>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</si>
  <si>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</si>
  <si>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</si>
  <si>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</si>
  <si>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</si>
  <si>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</si>
  <si>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</si>
  <si>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</si>
  <si>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</si>
  <si>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</si>
  <si>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</si>
  <si>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</si>
  <si>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</si>
  <si>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</si>
  <si>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</si>
  <si>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</si>
  <si>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</si>
  <si>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</si>
  <si>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</si>
  <si>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</si>
  <si>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</si>
  <si>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</si>
  <si>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</si>
  <si>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</si>
  <si>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</si>
  <si>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</si>
  <si>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</si>
  <si>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</si>
  <si>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</si>
  <si>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</si>
  <si>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</si>
  <si>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</si>
  <si>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</si>
  <si>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</si>
  <si>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</si>
  <si>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</si>
  <si>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</si>
  <si>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</si>
  <si>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</si>
  <si>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</si>
  <si>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</si>
  <si>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</si>
  <si>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</si>
  <si>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</si>
  <si>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</si>
  <si>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</si>
  <si>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</si>
  <si>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</si>
  <si>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</si>
  <si>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</si>
  <si>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</si>
  <si>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</si>
  <si>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</si>
  <si>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</si>
  <si>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</si>
  <si>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</si>
  <si>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</si>
  <si>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</si>
  <si>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</si>
  <si>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</si>
  <si>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</si>
  <si>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</si>
  <si>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</si>
  <si>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</si>
  <si>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</si>
  <si>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</si>
  <si>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</si>
  <si>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</si>
  <si>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</si>
  <si>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</si>
  <si>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</si>
  <si>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</si>
  <si>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</si>
  <si>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</si>
  <si>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</si>
  <si>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</si>
  <si>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</si>
  <si>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</si>
  <si>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</si>
  <si>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</si>
  <si>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</si>
  <si>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</si>
  <si>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</si>
  <si>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</si>
  <si>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</si>
  <si>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</si>
  <si>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</si>
  <si>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</si>
  <si>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</si>
  <si>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</si>
  <si>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</si>
  <si>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</si>
  <si>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</si>
  <si>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</si>
  <si>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</si>
  <si>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</si>
  <si>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</si>
  <si>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</si>
  <si>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</si>
  <si>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</si>
  <si>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</si>
  <si>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</si>
  <si>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</si>
  <si>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</si>
  <si>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</si>
  <si>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</si>
  <si>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</si>
  <si>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</si>
  <si>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</si>
  <si>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</si>
  <si>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</si>
  <si>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</si>
  <si>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</si>
  <si>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</si>
  <si>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</si>
  <si>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</si>
  <si>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</si>
  <si>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</si>
  <si>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</si>
  <si>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</si>
  <si>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</si>
  <si>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</si>
  <si>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</si>
  <si>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</si>
  <si>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</si>
  <si>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</si>
  <si>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</si>
  <si>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</si>
  <si>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</si>
  <si>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</si>
  <si>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</si>
  <si>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</si>
  <si>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</si>
  <si>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</si>
  <si>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</si>
  <si>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</si>
  <si>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</si>
  <si>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</si>
  <si>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</si>
  <si>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</si>
  <si>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</si>
  <si>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</si>
  <si>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</si>
  <si>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</si>
  <si>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</si>
  <si>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</si>
  <si>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</si>
  <si>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</si>
  <si>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</si>
  <si>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</si>
  <si>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</si>
  <si>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</si>
  <si>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</si>
  <si>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</si>
  <si>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</si>
  <si>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</si>
  <si>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</si>
  <si>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</si>
  <si>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</si>
  <si>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</si>
  <si>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</si>
  <si>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</si>
  <si>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</si>
  <si>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</si>
  <si>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</si>
  <si>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</si>
  <si>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</si>
  <si>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</si>
  <si>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</si>
  <si>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</si>
  <si>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</si>
  <si>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</si>
  <si>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</si>
  <si>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</si>
  <si>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</si>
  <si>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</si>
  <si>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</si>
  <si>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</si>
  <si>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</si>
  <si>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</si>
  <si>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</si>
  <si>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</si>
  <si>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</si>
  <si>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</si>
  <si>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</si>
  <si>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</si>
  <si>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</si>
  <si>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</si>
  <si>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</si>
  <si>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</si>
  <si>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</si>
  <si>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</si>
  <si>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</si>
  <si>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</si>
  <si>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</si>
  <si>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</si>
  <si>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</si>
  <si>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</si>
  <si>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</si>
  <si>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</si>
  <si>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</si>
  <si>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</si>
  <si>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</si>
  <si>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</si>
  <si>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</si>
  <si>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</si>
  <si>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</si>
  <si>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</si>
  <si>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</si>
  <si>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</si>
  <si>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</si>
  <si>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</si>
  <si>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</si>
  <si>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</si>
  <si>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</si>
  <si>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</si>
  <si>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</si>
  <si>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</si>
  <si>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</si>
  <si>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</si>
  <si>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</si>
  <si>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</si>
  <si>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</si>
  <si>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</si>
  <si>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</si>
  <si>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</si>
  <si>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</si>
  <si>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</si>
  <si>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</si>
  <si>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</si>
  <si>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</si>
  <si>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</si>
  <si>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</si>
  <si>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</si>
  <si>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</si>
  <si>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</si>
  <si>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</si>
  <si>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</si>
  <si>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</si>
  <si>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</si>
  <si>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</si>
  <si>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</si>
  <si>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</si>
  <si>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</si>
  <si>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</si>
  <si>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</si>
  <si>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</si>
  <si>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</si>
  <si>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</si>
  <si>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</si>
  <si>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</si>
  <si>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</si>
  <si>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</si>
  <si>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</si>
  <si>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</si>
  <si>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</si>
  <si>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</si>
  <si>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</si>
  <si>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</si>
  <si>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</si>
  <si>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</si>
  <si>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</si>
  <si>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</si>
  <si>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</si>
  <si>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</si>
  <si>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</si>
  <si>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</si>
  <si>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</si>
  <si>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</si>
  <si>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</si>
  <si>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</si>
  <si>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</si>
  <si>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</si>
  <si>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</si>
  <si>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</si>
  <si>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</si>
  <si>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</si>
  <si>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</si>
  <si>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</si>
  <si>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</si>
  <si>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</si>
  <si>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</si>
  <si>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</si>
  <si>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</si>
  <si>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</si>
  <si>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</si>
  <si>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</si>
  <si>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</si>
  <si>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</si>
  <si>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</si>
  <si>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</si>
  <si>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</si>
  <si>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</si>
  <si>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</si>
  <si>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</si>
  <si>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</si>
  <si>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</si>
  <si>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</si>
  <si>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</si>
  <si>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</si>
  <si>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</si>
  <si>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</si>
  <si>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</si>
  <si>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</si>
  <si>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</si>
  <si>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</si>
  <si>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</si>
  <si>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</si>
  <si>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</si>
  <si>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</si>
  <si>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</si>
  <si>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</si>
  <si>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</si>
  <si>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</si>
  <si>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</si>
  <si>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</si>
  <si>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</si>
  <si>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</si>
  <si>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</si>
  <si>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</si>
  <si>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</si>
  <si>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</si>
  <si>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</si>
  <si>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</si>
  <si>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</si>
  <si>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</si>
  <si>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</si>
  <si>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</si>
  <si>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</si>
  <si>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</si>
  <si>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</si>
  <si>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</si>
  <si>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</si>
  <si>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</si>
  <si>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</si>
  <si>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</si>
  <si>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</si>
  <si>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</si>
  <si>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</si>
  <si>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</si>
  <si>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</si>
  <si>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</si>
  <si>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</si>
  <si>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</si>
  <si>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</si>
  <si>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</si>
  <si>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</si>
  <si>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</si>
  <si>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</si>
  <si>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</si>
  <si>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</si>
  <si>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</si>
  <si>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</si>
  <si>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</si>
  <si>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</si>
  <si>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</si>
  <si>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</si>
  <si>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</si>
  <si>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</si>
  <si>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</si>
  <si>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</si>
  <si>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</si>
  <si>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</si>
  <si>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</si>
  <si>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</si>
  <si>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</si>
  <si>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</si>
  <si>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</si>
  <si>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</si>
  <si>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</si>
  <si>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</si>
  <si>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</si>
  <si>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</si>
  <si>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</si>
  <si>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</si>
  <si>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</si>
  <si>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</si>
  <si>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</si>
  <si>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</si>
  <si>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</si>
  <si>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</si>
  <si>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</si>
  <si>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</si>
  <si>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</si>
  <si>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</si>
  <si>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</si>
  <si>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</si>
  <si>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</si>
  <si>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</si>
  <si>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</si>
  <si>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</si>
  <si>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</si>
  <si>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</si>
  <si>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</si>
  <si>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</si>
  <si>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</si>
  <si>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</si>
  <si>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</si>
  <si>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</si>
  <si>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</si>
  <si>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</si>
  <si>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</si>
  <si>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</si>
  <si>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</si>
  <si>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</si>
  <si>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</si>
  <si>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</si>
  <si>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</si>
  <si>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</si>
  <si>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</si>
  <si>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</si>
  <si>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</si>
  <si>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</si>
  <si>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</si>
  <si>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</si>
  <si>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</si>
  <si>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</si>
  <si>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</si>
  <si>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</si>
  <si>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</si>
  <si>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</si>
  <si>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</si>
  <si>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</si>
  <si>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</si>
  <si>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</si>
  <si>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</si>
  <si>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</si>
  <si>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</si>
  <si>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</si>
  <si>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</si>
  <si>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</si>
  <si>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</si>
  <si>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</si>
  <si>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</si>
  <si>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</si>
  <si>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</si>
  <si>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</si>
  <si>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</si>
  <si>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</si>
  <si>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</si>
  <si>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</si>
  <si>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</si>
  <si>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</si>
  <si>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</si>
  <si>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</si>
  <si>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</si>
  <si>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</si>
  <si>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</si>
  <si>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</si>
  <si>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</si>
  <si>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</si>
  <si>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</si>
  <si>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</si>
  <si>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</si>
  <si>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</si>
  <si>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</si>
  <si>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</si>
  <si>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</si>
  <si>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</si>
  <si>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</si>
  <si>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</si>
  <si>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</si>
  <si>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</si>
  <si>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</si>
  <si>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</si>
  <si>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</si>
  <si>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</si>
  <si>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</si>
  <si>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</si>
  <si>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</si>
  <si>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</si>
  <si>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</si>
  <si>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</si>
  <si>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</si>
  <si>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</si>
  <si>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</si>
  <si>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</si>
  <si>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</si>
  <si>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</si>
  <si>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</si>
  <si>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</si>
  <si>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</si>
  <si>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</si>
  <si>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</si>
  <si>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</si>
  <si>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</si>
  <si>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</si>
  <si>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</si>
  <si>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</si>
  <si>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</si>
  <si>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</si>
  <si>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</si>
  <si>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</si>
  <si>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</si>
  <si>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</si>
  <si>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</si>
  <si>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</si>
  <si>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</si>
  <si>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</si>
  <si>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</si>
  <si>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</si>
  <si>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</si>
  <si>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</si>
  <si>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</si>
  <si>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</si>
  <si>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</si>
  <si>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</si>
  <si>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</si>
  <si>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</si>
  <si>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</si>
  <si>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</si>
  <si>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</si>
  <si>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</si>
  <si>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</si>
  <si>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</si>
  <si>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</si>
  <si>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</si>
  <si>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</si>
  <si>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</si>
  <si>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</si>
  <si>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</si>
  <si>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</si>
  <si>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</si>
  <si>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</si>
  <si>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</si>
  <si>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</si>
  <si>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</si>
  <si>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</si>
  <si>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</si>
  <si>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</si>
  <si>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</si>
  <si>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</si>
  <si>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</si>
  <si>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</si>
  <si>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</si>
  <si>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</si>
  <si>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</si>
  <si>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</si>
  <si>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</si>
  <si>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</si>
  <si>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</si>
  <si>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</si>
  <si>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</si>
  <si>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</si>
  <si>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</si>
  <si>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</si>
  <si>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</si>
  <si>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</si>
  <si>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</si>
  <si>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</si>
  <si>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</si>
  <si>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</si>
  <si>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</si>
  <si>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</si>
  <si>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</si>
  <si>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</si>
  <si>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</si>
  <si>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</si>
  <si>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</si>
  <si>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</si>
  <si>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</si>
  <si>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</si>
  <si>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</si>
  <si>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</si>
  <si>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</si>
  <si>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</si>
  <si>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</si>
  <si>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</si>
  <si>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</si>
  <si>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</si>
  <si>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</si>
  <si>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</si>
  <si>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</si>
  <si>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</si>
  <si>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</si>
  <si>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</si>
  <si>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</si>
  <si>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</si>
  <si>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</si>
  <si>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</si>
  <si>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</si>
  <si>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</si>
  <si>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</si>
  <si>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</si>
  <si>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</si>
  <si>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</si>
  <si>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</si>
  <si>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</si>
  <si>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</si>
  <si>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</si>
  <si>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</si>
  <si>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</si>
  <si>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</si>
  <si>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</si>
  <si>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</si>
  <si>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</si>
  <si>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</si>
  <si>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</si>
  <si>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</si>
  <si>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</si>
  <si>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</si>
  <si>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</si>
  <si>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</si>
  <si>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</si>
  <si>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</si>
  <si>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</si>
  <si>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</si>
  <si>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</si>
  <si>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</si>
  <si>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</si>
  <si>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</si>
  <si>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</si>
  <si>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</si>
  <si>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</si>
  <si>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</si>
  <si>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</si>
  <si>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</si>
  <si>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</si>
  <si>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</si>
  <si>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</si>
  <si>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</si>
  <si>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</si>
  <si>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</si>
  <si>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</si>
  <si>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</si>
  <si>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</si>
  <si>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</si>
  <si>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</si>
  <si>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</si>
  <si>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</si>
  <si>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</si>
  <si>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</si>
  <si>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</si>
  <si>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</si>
  <si>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</si>
  <si>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</si>
  <si>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</si>
  <si>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</si>
  <si>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</si>
  <si>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</si>
  <si>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</si>
  <si>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</si>
  <si>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</si>
  <si>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</si>
  <si>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</si>
  <si>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</si>
  <si>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</si>
  <si>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</si>
  <si>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</si>
  <si>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</si>
  <si>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</si>
  <si>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</si>
  <si>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</si>
  <si>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</si>
  <si>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</si>
  <si>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</si>
  <si>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</si>
  <si>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</si>
  <si>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</si>
  <si>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</si>
  <si>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</si>
  <si>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</si>
  <si>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</si>
  <si>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</si>
  <si>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</si>
  <si>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</si>
  <si>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</si>
  <si>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</si>
  <si>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</si>
  <si>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</si>
  <si>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</si>
  <si>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</si>
  <si>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</si>
  <si>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</si>
  <si>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</si>
  <si>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</si>
  <si>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</si>
  <si>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</si>
  <si>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</si>
  <si>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</si>
  <si>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</si>
  <si>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</si>
  <si>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</si>
  <si>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</si>
  <si>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</si>
  <si>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</si>
  <si>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</si>
  <si>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</si>
  <si>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</si>
  <si>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</si>
  <si>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</si>
  <si>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</si>
  <si>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</si>
  <si>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</si>
  <si>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</si>
  <si>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</si>
  <si>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</si>
  <si>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</si>
  <si>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</si>
  <si>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</si>
  <si>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</si>
  <si>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</si>
  <si>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</si>
  <si>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</si>
  <si>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</si>
  <si>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</si>
  <si>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</si>
  <si>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</si>
  <si>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</si>
  <si>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</si>
  <si>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</si>
  <si>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</si>
  <si>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</si>
  <si>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</si>
  <si>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</si>
  <si>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</si>
  <si>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</si>
  <si>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</si>
  <si>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</si>
  <si>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</si>
  <si>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</si>
  <si>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</si>
  <si>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</si>
  <si>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</si>
  <si>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</si>
  <si>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</si>
  <si>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</si>
  <si>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</si>
  <si>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</si>
  <si>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</si>
  <si>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</si>
  <si>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</si>
  <si>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</si>
  <si>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</si>
  <si>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</si>
  <si>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</si>
  <si>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</si>
  <si>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</si>
  <si>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</si>
  <si>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</si>
  <si>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</si>
  <si>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</si>
  <si>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</si>
  <si>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</si>
  <si>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</si>
  <si>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</si>
  <si>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</si>
  <si>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</si>
  <si>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</si>
  <si>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</si>
  <si>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</si>
  <si>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</si>
  <si>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</si>
  <si>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</si>
  <si>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</si>
  <si>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</si>
  <si>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</si>
  <si>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</si>
  <si>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</si>
  <si>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</si>
  <si>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</si>
  <si>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</si>
  <si>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</si>
  <si>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</si>
  <si>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</si>
  <si>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</si>
  <si>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</si>
  <si>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</si>
  <si>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</si>
  <si>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</si>
  <si>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</si>
  <si>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</si>
  <si>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</si>
  <si>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</si>
  <si>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</si>
  <si>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</si>
  <si>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</si>
  <si>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</si>
  <si>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</si>
  <si>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</si>
  <si>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</si>
  <si>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</si>
  <si>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</si>
  <si>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</si>
  <si>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</si>
  <si>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</si>
  <si>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</si>
  <si>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</si>
  <si>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</si>
  <si>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</si>
  <si>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</si>
  <si>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</si>
  <si>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</si>
  <si>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</si>
  <si>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</si>
  <si>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</si>
  <si>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</si>
  <si>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</si>
  <si>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</si>
  <si>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</si>
  <si>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</si>
  <si>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</si>
  <si>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</si>
  <si>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</si>
  <si>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</si>
  <si>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</si>
  <si>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</si>
  <si>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</si>
  <si>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</si>
  <si>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</si>
  <si>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</si>
  <si>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</si>
  <si>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</si>
  <si>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</si>
  <si>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</si>
  <si>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</si>
  <si>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</si>
  <si>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</si>
  <si>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</si>
  <si>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</si>
  <si>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</si>
  <si>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</si>
  <si>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</si>
  <si>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</si>
  <si>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</si>
  <si>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</si>
  <si>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</si>
  <si>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</si>
  <si>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</si>
  <si>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</si>
  <si>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</si>
  <si>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</si>
  <si>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</si>
  <si>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</si>
  <si>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</si>
  <si>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</si>
  <si>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</si>
  <si>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</si>
  <si>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</si>
  <si>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</si>
  <si>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</si>
  <si>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</si>
  <si>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</si>
  <si>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</si>
  <si>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</si>
  <si>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</si>
  <si>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</si>
  <si>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</si>
  <si>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</si>
  <si>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</si>
  <si>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</si>
  <si>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</si>
  <si>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</si>
  <si>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</si>
  <si>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</si>
  <si>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</si>
  <si>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</si>
  <si>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</si>
  <si>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</si>
  <si>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</si>
  <si>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</si>
  <si>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</si>
  <si>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</si>
  <si>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</si>
  <si>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</si>
  <si>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</si>
  <si>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</si>
  <si>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</si>
  <si>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</si>
  <si>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</si>
  <si>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</si>
  <si>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</si>
  <si>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</si>
  <si>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</si>
  <si>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</si>
  <si>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</si>
  <si>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</si>
  <si>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</si>
  <si>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</si>
  <si>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</si>
  <si>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</si>
  <si>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</si>
  <si>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</si>
  <si>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</si>
  <si>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</si>
  <si>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</si>
  <si>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</si>
  <si>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</si>
  <si>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</si>
  <si>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</si>
  <si>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</si>
  <si>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</si>
  <si>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</si>
  <si>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</si>
  <si>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</si>
  <si>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</si>
  <si>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</si>
  <si>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</si>
  <si>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</si>
  <si>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</si>
  <si>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</si>
  <si>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</si>
  <si>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</si>
  <si>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</si>
  <si>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</si>
  <si>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</si>
  <si>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</si>
  <si>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</si>
  <si>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</si>
  <si>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</si>
  <si>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</si>
  <si>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</si>
  <si>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</si>
  <si>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</si>
  <si>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</si>
  <si>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</si>
  <si>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</si>
  <si>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</si>
  <si>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</si>
  <si>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</si>
  <si>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</si>
  <si>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</si>
  <si>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</si>
  <si>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</si>
  <si>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</si>
  <si>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</si>
  <si>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</si>
  <si>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</si>
  <si>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</si>
  <si>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</si>
  <si>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</si>
  <si>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</si>
  <si>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</si>
  <si>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</si>
  <si>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</si>
  <si>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</si>
  <si>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</si>
  <si>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</si>
  <si>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</si>
  <si>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</si>
  <si>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</si>
  <si>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</si>
  <si>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</si>
  <si>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</si>
  <si>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</si>
  <si>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</si>
  <si>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</si>
  <si>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</si>
  <si>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</si>
  <si>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</si>
  <si>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</si>
  <si>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</si>
  <si>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</si>
  <si>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</si>
  <si>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</si>
  <si>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</si>
  <si>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</si>
  <si>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</si>
  <si>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</si>
  <si>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</si>
  <si>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</si>
  <si>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</si>
  <si>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</si>
  <si>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</si>
  <si>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</si>
  <si>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</si>
  <si>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</si>
  <si>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</si>
  <si>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</si>
  <si>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</si>
  <si>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</si>
  <si>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</si>
  <si>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</si>
  <si>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</si>
  <si>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</si>
  <si>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</si>
  <si>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</si>
  <si>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</si>
  <si>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</si>
  <si>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</si>
  <si>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</si>
  <si>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</si>
  <si>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</si>
  <si>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</si>
  <si>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</si>
  <si>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</si>
  <si>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</si>
  <si>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</si>
  <si>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</si>
  <si>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</si>
  <si>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</si>
  <si>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</si>
  <si>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</si>
  <si>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</si>
  <si>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</si>
  <si>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</si>
  <si>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</si>
  <si>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</si>
  <si>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</si>
  <si>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</si>
  <si>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</si>
  <si>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</si>
  <si>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</si>
  <si>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</si>
  <si>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</si>
  <si>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</si>
  <si>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</si>
  <si>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</si>
  <si>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</si>
  <si>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</si>
  <si>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</si>
  <si>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</si>
  <si>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</si>
  <si>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</si>
  <si>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</si>
  <si>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</si>
  <si>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</si>
  <si>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</si>
  <si>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</si>
  <si>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</si>
  <si>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</si>
  <si>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</si>
  <si>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</si>
  <si>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</si>
  <si>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</si>
  <si>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</si>
  <si>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</si>
  <si>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</si>
  <si>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</si>
  <si>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</si>
  <si>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</si>
  <si>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</si>
  <si>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</si>
  <si>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</si>
  <si>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</si>
  <si>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</si>
  <si>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</si>
  <si>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</si>
  <si>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</si>
  <si>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</si>
  <si>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</si>
  <si>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</si>
  <si>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</si>
  <si>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</si>
  <si>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</si>
  <si>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</si>
  <si>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</si>
  <si>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</si>
  <si>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</si>
  <si>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</si>
  <si>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</si>
  <si>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</si>
  <si>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</si>
  <si>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</si>
  <si>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</si>
  <si>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</si>
  <si>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</si>
  <si>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</si>
  <si>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</si>
  <si>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</si>
  <si>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</si>
  <si>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</si>
  <si>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</si>
  <si>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</si>
  <si>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</si>
  <si>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</si>
  <si>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</si>
  <si>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</si>
  <si>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</si>
  <si>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</si>
  <si>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</si>
  <si>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</si>
  <si>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</si>
  <si>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</si>
  <si>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</si>
  <si>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</si>
  <si>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</si>
  <si>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</si>
  <si>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</si>
  <si>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</si>
  <si>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</si>
  <si>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</si>
  <si>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</si>
  <si>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</si>
  <si>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</si>
  <si>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</si>
  <si>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</si>
  <si>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</si>
  <si>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</si>
  <si>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</si>
  <si>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</si>
  <si>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</si>
  <si>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</si>
  <si>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</si>
  <si>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</si>
  <si>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</si>
  <si>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</si>
  <si>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</si>
  <si>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</si>
  <si>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</si>
  <si>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</si>
  <si>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</si>
  <si>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</si>
  <si>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</si>
  <si>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</si>
  <si>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</si>
  <si>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</si>
  <si>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</si>
  <si>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</si>
  <si>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</si>
  <si>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</si>
  <si>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</si>
  <si>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</si>
  <si>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</si>
  <si>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</si>
  <si>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</si>
  <si>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</si>
  <si>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</si>
  <si>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</si>
  <si>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</si>
  <si>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</si>
  <si>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</si>
  <si>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</si>
  <si>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</si>
  <si>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</si>
  <si>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</si>
  <si>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</si>
  <si>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</si>
  <si>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</si>
  <si>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</si>
  <si>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</si>
  <si>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</si>
  <si>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</si>
  <si>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</si>
  <si>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</si>
  <si>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</si>
  <si>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</si>
  <si>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</si>
  <si>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</si>
  <si>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</si>
  <si>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</si>
  <si>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</si>
  <si>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</si>
  <si>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</si>
  <si>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</si>
  <si>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</si>
  <si>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</si>
  <si>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</si>
  <si>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</si>
  <si>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</si>
  <si>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</si>
  <si>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</si>
  <si>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</si>
  <si>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</si>
  <si>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</si>
  <si>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</si>
  <si>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</si>
  <si>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</si>
  <si>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</si>
  <si>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</si>
  <si>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</si>
  <si>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</si>
  <si>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</si>
  <si>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</si>
  <si>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</si>
  <si>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</si>
  <si>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</si>
  <si>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</si>
  <si>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</si>
  <si>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</si>
  <si>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</si>
  <si>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</si>
  <si>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</si>
  <si>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</si>
  <si>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</si>
  <si>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</si>
  <si>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</si>
  <si>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</si>
  <si>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</si>
  <si>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</si>
  <si>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</si>
  <si>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</si>
  <si>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</si>
  <si>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</si>
  <si>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</si>
  <si>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</si>
  <si>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</si>
  <si>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</si>
  <si>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</si>
  <si>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</si>
  <si>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</si>
  <si>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</si>
  <si>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</si>
  <si>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</si>
  <si>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</si>
  <si>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</si>
  <si>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</si>
  <si>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</si>
  <si>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</si>
  <si>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</si>
  <si>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</si>
  <si>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</si>
  <si>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</si>
  <si>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</si>
  <si>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</si>
  <si>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</si>
  <si>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</si>
  <si>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</si>
  <si>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</si>
  <si>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</si>
  <si>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</si>
  <si>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</si>
  <si>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</si>
  <si>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</si>
  <si>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</si>
  <si>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</si>
  <si>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</si>
  <si>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</si>
  <si>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</si>
  <si>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</si>
  <si>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</si>
  <si>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</si>
  <si>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</si>
  <si>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</si>
  <si>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</si>
  <si>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</si>
  <si>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</si>
  <si>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</si>
  <si>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</si>
  <si>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</si>
  <si>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</si>
  <si>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</si>
  <si>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</si>
  <si>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</si>
  <si>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</si>
  <si>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</si>
  <si>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</si>
  <si>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</si>
  <si>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</si>
  <si>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</si>
  <si>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</si>
  <si>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</si>
  <si>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</si>
  <si>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</si>
  <si>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</si>
  <si>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</si>
  <si>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</si>
  <si>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</si>
  <si>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</si>
  <si>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</si>
  <si>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</si>
  <si>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</si>
  <si>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</si>
  <si>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</si>
  <si>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</si>
  <si>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</si>
  <si>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</si>
  <si>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</si>
  <si>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</si>
  <si>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</si>
  <si>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</si>
  <si>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</si>
  <si>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</si>
  <si>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</si>
  <si>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</si>
  <si>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</si>
  <si>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</si>
  <si>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</si>
  <si>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</si>
  <si>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</si>
  <si>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</si>
  <si>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</si>
  <si>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</si>
  <si>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</si>
  <si>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</si>
  <si>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</si>
  <si>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</si>
  <si>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</si>
  <si>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</si>
  <si>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</si>
  <si>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</si>
  <si>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</si>
  <si>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</si>
  <si>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</si>
  <si>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</si>
  <si>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</si>
  <si>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</si>
  <si>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</si>
  <si>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</si>
  <si>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</si>
  <si>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</si>
  <si>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</si>
  <si>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</si>
  <si>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</si>
  <si>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</si>
  <si>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</si>
  <si>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</si>
  <si>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</si>
  <si>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</si>
  <si>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</si>
  <si>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</si>
  <si>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</si>
  <si>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</si>
  <si>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</si>
  <si>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</si>
  <si>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</si>
  <si>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</si>
  <si>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</si>
  <si>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</si>
  <si>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</si>
  <si>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</si>
  <si>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</si>
  <si>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</si>
  <si>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</si>
  <si>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</si>
  <si>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</si>
  <si>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</si>
  <si>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</si>
  <si>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</si>
  <si>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</si>
  <si>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</si>
  <si>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</si>
  <si>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</si>
  <si>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</si>
  <si>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</si>
  <si>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</si>
  <si>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</si>
  <si>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</si>
  <si>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</si>
  <si>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</si>
  <si>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</si>
  <si>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</si>
  <si>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</si>
  <si>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</si>
  <si>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</si>
  <si>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</si>
  <si>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</si>
  <si>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</si>
  <si>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</si>
  <si>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</si>
  <si>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</si>
  <si>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</si>
  <si>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</si>
  <si>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</si>
  <si>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</si>
  <si>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</si>
  <si>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</si>
  <si>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</si>
  <si>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</si>
  <si>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</si>
  <si>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</si>
  <si>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</si>
  <si>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</si>
  <si>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</si>
  <si>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</si>
  <si>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</si>
  <si>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</si>
  <si>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</si>
  <si>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</si>
  <si>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</si>
  <si>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</si>
  <si>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</si>
  <si>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</si>
  <si>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</si>
  <si>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</si>
  <si>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</si>
  <si>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</si>
  <si>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</si>
  <si>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</si>
  <si>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</si>
  <si>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</si>
  <si>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</si>
  <si>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</si>
  <si>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</si>
  <si>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</si>
  <si>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</si>
  <si>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</si>
  <si>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</si>
  <si>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</si>
  <si>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</si>
  <si>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</si>
  <si>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</si>
  <si>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</si>
  <si>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</si>
  <si>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</si>
  <si>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</si>
  <si>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</si>
  <si>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</si>
  <si>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</si>
  <si>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</si>
  <si>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</si>
  <si>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</si>
  <si>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</si>
  <si>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</si>
  <si>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</si>
  <si>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</si>
  <si>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</si>
  <si>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</si>
  <si>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</si>
  <si>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</si>
  <si>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</si>
  <si>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</si>
  <si>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</si>
  <si>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</si>
  <si>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</si>
  <si>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</si>
  <si>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</si>
  <si>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</si>
  <si>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</si>
  <si>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</si>
  <si>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</si>
  <si>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</si>
  <si>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</si>
  <si>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</si>
  <si>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</si>
  <si>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</si>
  <si>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</si>
  <si>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</si>
  <si>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</si>
  <si>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</si>
  <si>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</si>
  <si>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</si>
  <si>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</si>
  <si>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</si>
  <si>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</si>
  <si>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</si>
  <si>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</si>
  <si>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</si>
  <si>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</si>
  <si>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</si>
  <si>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</si>
  <si>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</si>
  <si>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</si>
  <si>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</si>
  <si>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</si>
  <si>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</si>
  <si>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</si>
  <si>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</si>
  <si>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</si>
  <si>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</si>
  <si>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</si>
  <si>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</si>
  <si>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</si>
  <si>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</si>
  <si>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</si>
  <si>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</si>
  <si>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</si>
  <si>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</si>
  <si>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</si>
  <si>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</si>
  <si>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</si>
  <si>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</si>
  <si>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</si>
  <si>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</si>
  <si>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</si>
  <si>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</si>
  <si>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</si>
  <si>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</si>
  <si>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</si>
  <si>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</si>
  <si>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</si>
  <si>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</si>
  <si>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</si>
  <si>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</si>
  <si>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</si>
  <si>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</si>
  <si>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</si>
  <si>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</si>
  <si>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</si>
  <si>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</si>
  <si>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</si>
  <si>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</si>
  <si>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</si>
  <si>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</si>
  <si>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</si>
  <si>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</si>
  <si>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</si>
  <si>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</si>
  <si>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</si>
  <si>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</si>
  <si>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</si>
  <si>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</si>
  <si>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</si>
  <si>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</si>
  <si>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</si>
  <si>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</si>
  <si>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</si>
  <si>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</si>
  <si>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</si>
  <si>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</si>
  <si>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</si>
  <si>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</si>
  <si>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</si>
  <si>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</si>
  <si>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</si>
  <si>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</si>
  <si>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</si>
  <si>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</si>
  <si>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</si>
  <si>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</si>
  <si>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</si>
  <si>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</si>
  <si>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</si>
  <si>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</si>
  <si>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</si>
  <si>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</si>
  <si>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</si>
  <si>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</si>
  <si>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</si>
  <si>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</si>
  <si>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</si>
  <si>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</si>
  <si>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</si>
  <si>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</si>
  <si>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</si>
  <si>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</si>
  <si>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</si>
  <si>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</si>
  <si>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</si>
  <si>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</si>
  <si>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</si>
  <si>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</si>
  <si>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</si>
  <si>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</si>
  <si>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</si>
  <si>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</si>
  <si>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</si>
  <si>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</si>
  <si>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PCM-20251106-00000211</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</si>
  <si>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</si>
  <si>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</si>
  <si>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</si>
  <si>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</si>
  <si>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</si>
  <si>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</si>
  <si>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</si>
  <si>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</si>
  <si>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</si>
  <si>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</si>
  <si>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</si>
  <si>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</si>
  <si>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</si>
  <si>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</si>
  <si>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</si>
  <si>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</si>
  <si>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</si>
  <si>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</si>
  <si>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</si>
  <si>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</si>
  <si>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</si>
  <si>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</si>
  <si>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</si>
  <si>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</si>
  <si>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</si>
  <si>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</si>
  <si>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</si>
  <si>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</si>
  <si>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</si>
  <si>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</si>
  <si>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</si>
  <si>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</si>
  <si>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</si>
  <si>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</si>
  <si>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</si>
  <si>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</si>
  <si>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</si>
  <si>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</si>
  <si>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</si>
  <si>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</si>
  <si>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</si>
  <si>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</si>
  <si>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</si>
  <si>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</si>
  <si>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</si>
  <si>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</si>
  <si>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</si>
  <si>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</si>
  <si>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</si>
  <si>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</si>
  <si>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</si>
  <si>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</si>
  <si>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</si>
  <si>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</si>
  <si>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</si>
  <si>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</si>
  <si>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</si>
  <si>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</si>
  <si>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</si>
  <si>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</si>
  <si>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</si>
  <si>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</si>
  <si>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</si>
  <si>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</si>
  <si>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</si>
  <si>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</si>
  <si>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</si>
  <si>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</si>
  <si>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</si>
  <si>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</si>
  <si>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</si>
  <si>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</si>
  <si>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</si>
  <si>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</si>
  <si>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</si>
  <si>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</si>
  <si>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</si>
  <si>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</si>
  <si>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</si>
  <si>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</si>
  <si>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</si>
  <si>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</si>
  <si>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</si>
  <si>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</si>
  <si>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PCM-20251106-00000152</t>
  </si>
  <si>
    <t>ETA 30 min</t>
  </si>
  <si>
    <t>PCM-20251106-00000193</t>
  </si>
  <si>
    <t>ETA 60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</si>
  <si>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</si>
  <si>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</si>
  <si>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</si>
  <si>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</si>
  <si>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</si>
  <si>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</si>
  <si>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</si>
  <si>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</si>
  <si>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kmmd0753</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</si>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</sst>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1" dataDxfId="140" headerRowBorderDxfId="138" tableBorderDxfId="139" totalsRowBorderDxfId="137">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32" dataDxfId="31" headerRowBorderDxfId="29" tableBorderDxfId="30" totalsRowBorderDxfId="28">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D6" sqref="D6"/>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304.19826886573719</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0.74358136573573574</v>
      </c>
      <c r="H3" s="163">
        <v>45966.39130787037</v>
      </c>
      <c r="I3" s="131" t="str">
        <f>IFERROR(VLOOKUP(D3,DB!A:F,6,0),"")</f>
        <v>SCECO</v>
      </c>
      <c r="J3" s="131" t="str">
        <f>IFERROR(VLOOKUP(D3,DB!A:G,7,0),"")</f>
        <v>Dead</v>
      </c>
      <c r="K3" s="135" t="s">
        <v>39024</v>
      </c>
      <c r="L3" s="136" t="str">
        <f>IFERROR(VLOOKUP(D3,DB!A:I,9,0),"")</f>
        <v>Latis</v>
      </c>
    </row>
    <row r="4" spans="1:15" ht="15" customHeight="1">
      <c r="A4" s="130" t="s">
        <v>39025</v>
      </c>
      <c r="B4" s="131" t="str">
        <f>IFERROR(VLOOKUP(D4,DB!A:K,11,0),"")</f>
        <v>R1</v>
      </c>
      <c r="C4" s="131">
        <v>1</v>
      </c>
      <c r="D4" s="131" t="s">
        <v>12522</v>
      </c>
      <c r="E4" s="132" t="s">
        <v>39021</v>
      </c>
      <c r="F4" s="133">
        <v>45967.135925925926</v>
      </c>
      <c r="G4" s="134">
        <f ca="1">IFERROR(NOW()-F4,"")</f>
        <v>1.0768865737190936E-2</v>
      </c>
      <c r="H4" s="133">
        <v>45967.130370370367</v>
      </c>
      <c r="I4" s="131" t="str">
        <f>IFERROR(VLOOKUP(D4,DB!A:F,6,0),"")</f>
        <v>Generator-SG</v>
      </c>
      <c r="J4" s="131" t="str">
        <f>IFERROR(VLOOKUP(D4,DB!A:G,7,0),"")</f>
        <v>Vandalized</v>
      </c>
      <c r="K4" s="135"/>
      <c r="L4" s="136" t="str">
        <f>IFERROR(VLOOKUP(D4,DB!A:I,9,0),"")</f>
        <v>Latis</v>
      </c>
    </row>
    <row r="5" spans="1:15" ht="15" customHeight="1">
      <c r="A5" s="130"/>
      <c r="B5" s="131" t="str">
        <f>IFERROR(VLOOKUP(D5,DB!A:K,11,0),"")</f>
        <v/>
      </c>
      <c r="C5" s="131"/>
      <c r="D5" s="131"/>
      <c r="E5" s="132"/>
      <c r="F5" s="133"/>
      <c r="G5" s="134">
        <f ca="1">IFERROR(NOW()-F5,"")</f>
        <v>45967.146694791663</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45967.146694791663</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45967.146694791663</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45967.146694791663</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45967.146694791663</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45967.146694791663</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45967.146694791663</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45967.146694791663</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45967.146694791663</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45967.146694791663</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45967.146694791663</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45967.146694791663</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45967.146694791663</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45967.146694791663</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45967.146694791663</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45967.146694791663</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45967.146694791663</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45967.146694791663</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45967.146694791663</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45967.146694791663</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45967.146694791663</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45967.146694791663</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45967.146694791663</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45967.146694791663</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45967.146694791663</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45967.146694791663</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45967.146694791663</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45967.146694791663</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45967.146694791663</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45967.146694791663</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45967.146694791663</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45967.146694791663</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45967.146694791663</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45967.146694791663</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45967.146694791663</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45967.146694791663</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45967.146694791663</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45967.146694791663</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45967.146694791663</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45967.146694791663</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45967.146694791663</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45967.146694791663</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45967.146694791663</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45967.146694791663</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45967.146694791663</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45967.146694791663</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45967.146694791663</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45967.146694791663</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45967.146694791663</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45967.146694791663</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45967.146694791663</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45967.146694791663</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45967.146694791663</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45967.146694791663</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45967.146694791663</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45967.146694791663</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45967.146694791663</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45967.146694791663</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45967.146694791663</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45967.146694791663</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45967.146694791663</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45967.146694791663</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45967.146694791663</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45967.146694791663</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45967.146694791663</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45967.146694791663</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45967.146694791663</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45967.146694791663</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45967.146694791663</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45967.146694791663</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45967.146694791663</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45967.146694791663</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45967.146694791663</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45967.146694791663</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45967.146694791663</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45967.146694791663</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45967.146694791663</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45967.146694791663</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45967.146694791663</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45967.146694791663</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45967.146694791663</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45967.146694791663</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45967.146694791663</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45967.146694791663</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45967.146694791663</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45967.146694791663</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F781017A-7DB4-4CD9-ABAD-2438998B4F26}"/>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workbookViewId="0">
      <selection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ca="1">IFERROR(NOW()-F3,"-")</f>
        <v>142.14685682870186</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39108</v>
      </c>
      <c r="B4" s="18" t="str">
        <f>IFERROR(VLOOKUP(D4,DB!A:K,11,0),"")</f>
        <v>R2</v>
      </c>
      <c r="C4" s="18">
        <v>1</v>
      </c>
      <c r="D4" s="18" t="s">
        <v>27532</v>
      </c>
      <c r="E4" s="111" t="s">
        <v>39103</v>
      </c>
      <c r="F4" s="112">
        <v>45958.742083333331</v>
      </c>
      <c r="G4" s="113">
        <f ca="1">IFERROR(NOW()-F4,"-")</f>
        <v>8.4046114583325107</v>
      </c>
      <c r="H4" s="112">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39110</v>
      </c>
      <c r="B5" s="18" t="str">
        <f>IFERROR(VLOOKUP(D5,DB!A:K,11,0),"")</f>
        <v>R2</v>
      </c>
      <c r="C5" s="18">
        <v>1</v>
      </c>
      <c r="D5" s="61" t="s">
        <v>25936</v>
      </c>
      <c r="E5" s="111" t="s">
        <v>39103</v>
      </c>
      <c r="F5" s="112">
        <v>45967.090601851851</v>
      </c>
      <c r="G5" s="113">
        <f ca="1">IFERROR(NOW()-F5,"-")</f>
        <v>5.6092939812515397E-2</v>
      </c>
      <c r="H5" s="112">
        <v>45967.085046296299</v>
      </c>
      <c r="I5" s="18" t="str">
        <f>IFERROR(VLOOKUP(D5,DB!A:F,6,0),"")</f>
        <v>Generator-SG</v>
      </c>
      <c r="J5" s="18" t="str">
        <f>IFERROR(VLOOKUP(D5,DB!A:G,7,0),"")</f>
        <v>In progress</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t="s">
        <v>39112</v>
      </c>
      <c r="B6" s="18" t="str">
        <f>IFERROR(VLOOKUP(D6,DB!A:K,11,0),"")</f>
        <v>R2</v>
      </c>
      <c r="C6" s="18">
        <v>1</v>
      </c>
      <c r="D6" s="18" t="s">
        <v>22203</v>
      </c>
      <c r="E6" s="111" t="s">
        <v>39103</v>
      </c>
      <c r="F6" s="112">
        <v>45967.118773148148</v>
      </c>
      <c r="G6" s="113">
        <f ca="1">IFERROR(NOW()-F6,"-")</f>
        <v>2.7921643515583128E-2</v>
      </c>
      <c r="H6" s="112">
        <v>45967.113217592596</v>
      </c>
      <c r="I6" s="18" t="str">
        <f>IFERROR(VLOOKUP(D6,DB!A:F,6,0),"")</f>
        <v>Power cube</v>
      </c>
      <c r="J6" s="18" t="str">
        <f>IFERROR(VLOOKUP(D6,DB!A:G,7,0),"")</f>
        <v>In progress+No BB Design</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45967.146694791663</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45967.146694791663</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45967.146694791663</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45967.146694791663</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45967.146694791663</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45967.146694791663</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45967.146694791663</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45967.146694791663</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45967.146694791663</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45967.146694791663</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45967.146694791663</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45967.146694791663</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45967.146694791663</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45967.146694791663</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45967.146694791663</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45967.146694791663</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45967.146694791663</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45967.146694791663</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45967.146694791663</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45967.146694791663</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45967.146694791663</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45967.146694791663</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45967.146694791663</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45967.146694791663</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45967.146694791663</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45967.146694791663</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45967.146694791663</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45967.146694791663</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45967.146694791663</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45967.146694791663</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45967.146694791663</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45967.146694791663</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45967.146694791663</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45967.146694791663</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45967.146694791663</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45967.146694791663</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45967.146694791663</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45967.146694791663</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45967.146694791663</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45967.146694791663</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45967.146694791663</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45967.146694791663</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45967.146694791663</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45967.146694791663</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45967.146694791663</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45967.146694791663</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45967.146694791663</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45967.146694791663</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45967.146694791663</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45967.146694791663</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45967.146694791663</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45967.146694791663</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45967.146694791663</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45967.146694791663</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45967.146694791663</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45967.146694791663</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45967.146694791663</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45967.146694791663</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45967.146694791663</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45967.146694791663</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45967.146694791663</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45967.146694791663</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45967.146694791663</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45967.146694791663</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45967.146694791663</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45967.146694791663</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45967.146694791663</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45967.146694791663</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45967.146694791663</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45967.146694791663</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45967.146694791663</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45967.146694791663</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45967.146694791663</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45967.146694791663</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45967.146694791663</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45967.146694791663</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45967.146694791663</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45967.146694791663</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45967.146694791663</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45967.146694791663</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45967.146694791663</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45967.146694791663</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45967.146694791663</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45967.146694791663</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45967.146694791663</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45967.146694791663</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45967.146694791663</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45967.146694791663</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45967.146694791663</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45967.146694791663</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45967.146694791663</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45967.146694791663</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45967.146694791663</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55"/>
      <c r="B100" s="156" t="str">
        <f>IFERROR(VLOOKUP(D100,DB!A:K,11,0),"")</f>
        <v/>
      </c>
      <c r="C100" s="156"/>
      <c r="D100" s="156"/>
      <c r="E100" s="157"/>
      <c r="F100" s="158"/>
      <c r="G100" s="159">
        <f ca="1">IFERROR(NOW()-F100,"-")</f>
        <v>45967.146694791663</v>
      </c>
      <c r="H100" s="158"/>
      <c r="I100" s="156" t="str">
        <f>IFERROR(VLOOKUP(D100,DB!A:F,6,0),"")</f>
        <v/>
      </c>
      <c r="J100" s="156" t="str">
        <f>IFERROR(VLOOKUP(D100,DB!A:G,7,0),"")</f>
        <v/>
      </c>
      <c r="K100" s="160"/>
      <c r="L100" s="156" t="str">
        <f>IFERROR(VLOOKUP(D100,DB!A:I,9,0),"")</f>
        <v/>
      </c>
      <c r="M100" s="156"/>
      <c r="N100" s="156"/>
      <c r="O100" s="156"/>
      <c r="P100" s="156"/>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61"/>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23674</v>
      </c>
      <c r="E2" s="18"/>
      <c r="F2" s="20"/>
      <c r="G2" s="21">
        <f t="shared" ref="G2:G25" ca="1" si="0">IFERROR(NOW()-F2,"-")</f>
        <v>45967.146694791663</v>
      </c>
      <c r="H2" s="22"/>
      <c r="I2" s="19" t="str">
        <f>IFERROR(VLOOKUP(D2,DB!A:F,6,0),"")</f>
        <v>SCECO</v>
      </c>
      <c r="J2" s="18" t="str">
        <f>IFERROR(VLOOKUP(D2,DB!A:G,7,0),"")</f>
        <v>In progress+Vandalized+No BB Design</v>
      </c>
      <c r="K2" s="45"/>
      <c r="L2" s="23" t="str">
        <f>IFERROR(VLOOKUP(D2,DB!A:I,9,0),"")</f>
        <v>Latis</v>
      </c>
    </row>
    <row r="3" spans="1:13" ht="15" customHeight="1">
      <c r="A3" s="19"/>
      <c r="B3" s="61" t="str">
        <f>IFERROR(VLOOKUP(D3,DB!A:K,11,0),"")</f>
        <v/>
      </c>
      <c r="C3" s="18"/>
      <c r="D3" s="18"/>
      <c r="E3" s="18"/>
      <c r="F3" s="20"/>
      <c r="G3" s="21">
        <f t="shared" ca="1" si="0"/>
        <v>45967.146694791663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45967.146694791663</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45967.146694791663</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45967.146694791663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45967.146694791663</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45967.146694791663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45967.146694791663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45967.146694791663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45967.146694791663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45967.146694791663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45967.146694791663</v>
      </c>
      <c r="H13" s="22" t="s">
        <v>39114</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45967.146694791663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45967.146694791663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45967.146694791663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45967.146694791663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45967.146694791663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45967.146694791663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45967.146694791663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45967.146694791663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45967.146694791663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45967.146694791663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45967.146694791663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45967.146694791663</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39115</v>
      </c>
      <c r="D26" s="18"/>
      <c r="E26" s="18"/>
      <c r="F26" s="20"/>
      <c r="G26" s="21">
        <f t="shared" ref="G26:G89" ca="1" si="1">IFERROR(NOW()-F26,"-")</f>
        <v>45967.146694791663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45967.146694791663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45967.146694791663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45967.146694791663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45967.146694791663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45967.146694791663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45967.146694791663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45967.146694791663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45967.146694791663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45967.146694791663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45967.146694791663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45967.146694791663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45967.146694791663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45967.146694791663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45967.146694791663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45967.146694791663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45967.146694791663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45967.146694791663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45967.146694791663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45967.146694791663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45967.146694791663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45967.146694791663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45967.146694791663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45967.146694791663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45967.146694791663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45967.146694791663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45967.146694791663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45967.146694791663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45967.146694791663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45967.146694791663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45967.146694791663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45967.146694791663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45967.146694791663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45967.146694791663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45967.146694791663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45967.146694791663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45967.146694791663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45967.146694791663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45967.146694791663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45967.146694791663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45967.146694791663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45967.146694791663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45967.146694791663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45967.146694791663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45967.146694791663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45967.146694791663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45967.146694791663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45967.146694791663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45967.146694791663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45967.146694791663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45967.146694791663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45967.146694791663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45967.146694791663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45967.146694791663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45967.146694791663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45967.146694791663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45967.146694791663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45967.146694791663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45967.146694791663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45967.146694791663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45967.146694791663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45967.146694791663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45967.146694791663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45967.146694791663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45967.146694791663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45967.146694791663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45967.146694791663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45967.146694791663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45967.146694791663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45967.146694791663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45967.146694791663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45967.146694791663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45967.146694791663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45967.146694791663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45967.146694791663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45967.146694791663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45967.146694791663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45967.146694791663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45967.146694791663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45967.146694791663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45967.146694791663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45967.146694791663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45967.146694791663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45967.146694791663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45967.146694791663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45967.146694791663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45967.146694791663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45967.146694791663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45967.146694791663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45967.146694791663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45967.146694791663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45967.146694791663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45967.146694791663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45967.146694791663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45967.146694791663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45967.146694791663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45967.146694791663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45967.146694791663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45967.146694791663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45967.146694791663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45967.146694791663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45967.146694791663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45967.146694791663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45967.146694791663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45967.146694791663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45967.146694791663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45967.146694791663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45967.146694791663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45967.146694791663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45967.146694791663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45967.146694791663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45967.146694791663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45967.146694791663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45967.146694791663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45967.146694791663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45967.146694791663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45967.146694791663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45967.146694791663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45967.146694791663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45967.146694791663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45967.146694791663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45967.146694791663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45967.146694791663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45967.146694791663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45967.146694791663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45967.146694791663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45967.146694791663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45967.146694791663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45967.146694791663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45967.146694791663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45967.146694791663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45967.146694791663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45967.146694791663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45967.146694791663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45967.146694791663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45967.146694791663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45967.146694791663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45967.146694791663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45967.146694791663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45967.146694791663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45967.146694791663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45967.146694791663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45967.146694791663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45967.146694791663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45967.146694791663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45967.146694791663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45967.146694791663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45967.146694791663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45967.146694791663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45967.146694791663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45967.146694791663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45967.146694791663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45967.146694791663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45967.146694791663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45967.146694791663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45967.146694791663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45967.146694791663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45967.146694791663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45967.146694791663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45967.146694791663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45967.146694791663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45967.146694791663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45967.146694791663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45967.146694791663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45967.146694791663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45967.146694791663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45967.146694791663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45967.146694791663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45967.146694791663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45967.146694791663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45967.146694791663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45967.146694791663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45967.146694791663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45967.146694791663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45967.146694791663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45967.146694791663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45967.146694791663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45967.146694791663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45967.146694791663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45967.146694791663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45967.146694791663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45967.146694791663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45967.146694791663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45967.146694791663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45967.146694791663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45967.146694791663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45967.146694791663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45967.146694791663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45967.146694791663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45967.146694791663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45967.146694791663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45967.146694791663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45967.146694791663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45967.146694791663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45967.146694791663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45967.146694791663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45967.146694791663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45967.146694791663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45967.146694791663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45967.146694791663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45967.146694791663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45967.146694791663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45967.146694791663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45967.146694791663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45967.146694791663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45967.146694791663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45967.146694791663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45967.146694791663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45967.146694791663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45967.146694791663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45967.146694791663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45967.146694791663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45967.146694791663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45967.146694791663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45967.146694791663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45967.146694791663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45967.146694791663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45967.146694791663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45967.146694791663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45967.146694791663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45967.146694791663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45967.146694791663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45967.146694791663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45967.146694791663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45967.146694791663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45967.146694791663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45967.146694791663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45967.146694791663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45967.146694791663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45967.146694791663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45967.146694791663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45967.146694791663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45967.146694791663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45967.146694791663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45967.146694791663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45967.146694791663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45967.146694791663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45967.146694791663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45967.146694791663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45967.146694791663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45967.146694791663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45967.146694791663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45967.146694791663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45967.146694791663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45967.146694791663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45967.146694791663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45967.146694791663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45967.146694791663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45967.146694791663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45967.146694791663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45967.146694791663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45967.146694791663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45967.146694791663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45967.146694791663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45967.146694791663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45967.146694791663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45967.146694791663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45967.146694791663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45967.146694791663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45967.146694791663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45967.146694791663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45967.146694791663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45967.146694791663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45967.146694791663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45967.146694791663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45967.146694791663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45967.146694791663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45967.146694791663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45967.146694791663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45967.146694791663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45967.146694791663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45967.146694791663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45967.146694791663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45967.146694791663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45967.146694791663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45967.146694791663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45967.146694791663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45967.146694791663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45967.146694791663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45967.146694791663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45967.146694791663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45967.146694791663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45967.146694791663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45967.146694791663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45967.146694791663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45967.146694791663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45967.146694791663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45967.146694791663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45967.146694791663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45967.146694791663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45967.146694791663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45967.146694791663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45967.146694791663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45967.146694791663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45967.146694791663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45967.146694791663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45967.146694791663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45967.146694791663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45967.146694791663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45967.146694791663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45967.146694791663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45967.146694791663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45967.146694791663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45967.146694791663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45967.146694791663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45967.146694791663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45967.146694791663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45967.146694791663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45967.146694791663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45967.146694791663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45967.146694791663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45967.146694791663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45967.146694791663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45967.146694791663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45967.146694791663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45967.146694791663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45967.146694791663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45967.146694791663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45967.146694791663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45967.146694791663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45967.146694791663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45967.146694791663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45967.146694791663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45967.146694791663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45967.146694791663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45967.146694791663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45967.146694791663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45967.146694791663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45967.146694791663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45967.146694791663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45967.146694791663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45967.146694791663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45967.146694791663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45967.146694791663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45967.146694791663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45967.146694791663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45967.146694791663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45967.146694791663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45967.146694791663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45967.146694791663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45967.146694791663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45967.146694791663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45967.146694791663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45967.146694791663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45967.146694791663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45967.146694791663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45967.146694791663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45967.146694791663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45967.146694791663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45967.146694791663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45967.146694791663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45967.146694791663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45967.146694791663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45967.146694791663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45967.146694791663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45967.146694791663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45967.146694791663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45967.146694791663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45967.146694791663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45967.146694791663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45967.146694791663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45967.146694791663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45967.146694791663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45967.146694791663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45967.146694791663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45967.146694791663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45967.146694791663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45967.146694791663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45967.146694791663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45967.146694791663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45967.146694791663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45967.146694791663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45967.146694791663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45967.146694791663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45967.146694791663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45967.146694791663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45967.146694791663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45967.146694791663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45967.146694791663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45967.146694791663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45967.146694791663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45967.146694791663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45967.146694791663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45967.146694791663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45967.146694791663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45967.146694791663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45967.146694791663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45967.146694791663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45967.146694791663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45967.146694791663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45967.146694791663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45967.146694791663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45967.146694791663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45967.146694791663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45967.146694791663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45967.146694791663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45967.146694791663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45967.146694791663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45967.146694791663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45967.146694791663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45967.146694791663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45967.146694791663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45967.146694791663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45967.146694791663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45967.146694791663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45967.146694791663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45967.146694791663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45967.146694791663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45967.146694791663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45967.146694791663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45967.146694791663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45967.146694791663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45967.146694791663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45967.146694791663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45967.146694791663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45967.146694791663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45967.146694791663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45967.146694791663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45967.146694791663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45967.146694791663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45967.146694791663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45967.146694791663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45967.146694791663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45967.146694791663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45967.146694791663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45967.146694791663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45967.146694791663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45967.146694791663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45967.146694791663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45967.146694791663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45967.146694791663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45967.146694791663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45967.146694791663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45967.146694791663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45967.146694791663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45967.146694791663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45967.146694791663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45967.146694791663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45967.146694791663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45967.146694791663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45967.146694791663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45967.146694791663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45967.146694791663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45967.146694791663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45967.146694791663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45967.146694791663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45967.146694791663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45967.146694791663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45967.146694791663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45967.146694791663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45967.146694791663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45967.146694791663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45967.146694791663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45967.146694791663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45967.146694791663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45967.146694791663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45967.146694791663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45967.146694791663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45967.146694791663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45967.146694791663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45967.146694791663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45967.146694791663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45967.146694791663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45967.146694791663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45967.146694791663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45967.146694791663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45967.146694791663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45967.146694791663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45967.146694791663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45967.146694791663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45967.146694791663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45967.146694791663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45967.146694791663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45967.146694791663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45967.146694791663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45967.146694791663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45967.146694791663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45967.146694791663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45967.146694791663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45967.146694791663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45967.146694791663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45967.146694791663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45967.146694791663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45967.146694791663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45967.146694791663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45967.146694791663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45967.146694791663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45967.146694791663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45967.146694791663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45967.146694791663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45967.146694791663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45967.146694791663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45967.146694791663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45967.146694791663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45967.146694791663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45967.146694791663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45967.146694791663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45967.146694791663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45967.146694791663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45967.146694791663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45967.146694791663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45967.146694791663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45967.146694791663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45967.146694791663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45967.146694791663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45967.146694791663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45967.146694791663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45967.146694791663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45967.146694791663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45967.146694791663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45967.146694791663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45967.146694791663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45967.146694791663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45967.146694791663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45967.146694791663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45967.146694791663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45967.146694791663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45967.146694791663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45967.146694791663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45967.146694791663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45967.146694791663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45967.146694791663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45967.146694791663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45967.146694791663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45967.146694791663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45967.146694791663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45967.146694791663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45967.146694791663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45967.146694791663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45967.146694791663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45967.146694791663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45967.146694791663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45967.146694791663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45967.146694791663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45967.146694791663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45967.146694791663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45967.146694791663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45967.146694791663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45967.146694791663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45967.146694791663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45967.146694791663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45967.146694791663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45967.146694791663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45967.146694791663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45967.146694791663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45967.146694791663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45967.146694791663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45967.146694791663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45967.146694791663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45967.146694791663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45967.146694791663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45967.146694791663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45967.146694791663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45967.146694791663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45967.146694791663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45967.146694791663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45967.146694791663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45967.146694791663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45967.146694791663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45967.146694791663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45967.146694791663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45967.146694791663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45967.146694791663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45967.146694791663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45967.146694791663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45967.146694791663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45967.146694791663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45967.146694791663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45967.146694791663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45967.146694791663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45967.146694791663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45967.146694791663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45967.146694791663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45967.146694791663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45967.146694791663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45967.146694791663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45967.146694791663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45967.146694791663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45967.146694791663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45967.146694791663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45967.146694791663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45967.146694791663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45967.146694791663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45967.146694791663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45967.146694791663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45967.146694791663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45967.146694791663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45967.146694791663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45967.146694791663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45967.146694791663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45967.146694791663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45967.146694791663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45967.146694791663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45967.146694791663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45967.146694791663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45967.146694791663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45967.146694791663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45967.146694791663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45967.146694791663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45967.146694791663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45967.146694791663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45967.146694791663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45967.146694791663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45967.146694791663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45967.146694791663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45967.146694791663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45967.146694791663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45967.146694791663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45967.146694791663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45967.146694791663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45967.146694791663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45967.146694791663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45967.146694791663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45967.146694791663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45967.146694791663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45967.146694791663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45967.146694791663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45967.146694791663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45967.146694791663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45967.146694791663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45967.146694791663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45967.146694791663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45967.146694791663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45967.146694791663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45967.146694791663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45967.146694791663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45967.146694791663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45967.146694791663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45967.146694791663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45967.146694791663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45967.146694791663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45967.146694791663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45967.146694791663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45967.146694791663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45967.146694791663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45967.146694791663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45967.146694791663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45967.146694791663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45967.146694791663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45967.146694791663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45967.146694791663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45967.146694791663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45967.146694791663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45967.146694791663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45967.146694791663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45967.146694791663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45967.146694791663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45967.146694791663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45967.146694791663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45967.146694791663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45967.146694791663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45967.146694791663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45967.146694791663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45967.146694791663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45967.146694791663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45967.146694791663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45967.146694791663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45967.146694791663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45967.146694791663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45967.146694791663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45967.146694791663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45967.146694791663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45967.146694791663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45967.146694791663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45967.146694791663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45967.146694791663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45967.146694791663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45967.146694791663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45967.146694791663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45967.146694791663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45967.146694791663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45967.146694791663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45967.146694791663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45967.146694791663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45967.146694791663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45967.146694791663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45967.146694791663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45967.146694791663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45967.146694791663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45967.146694791663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45967.146694791663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45967.146694791663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45967.146694791663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45967.146694791663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45967.146694791663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45967.146694791663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45967.146694791663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45967.146694791663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45967.146694791663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45967.146694791663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45967.146694791663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45967.146694791663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45967.146694791663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45967.146694791663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45967.146694791663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45967.146694791663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45967.146694791663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45967.146694791663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45967.146694791663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45967.146694791663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45967.146694791663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45967.146694791663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45967.146694791663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45967.146694791663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45967.146694791663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45967.146694791663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45967.146694791663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45967.146694791663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45967.146694791663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45967.146694791663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45967.146694791663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45967.146694791663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45967.146694791663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45967.146694791663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45967.146694791663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45967.146694791663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45967.146694791663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45967.146694791663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45967.146694791663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45967.146694791663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45967.146694791663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45967.146694791663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45967.146694791663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45967.146694791663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45967.146694791663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45967.146694791663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45967.146694791663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45967.146694791663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45967.146694791663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45967.146694791663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45967.146694791663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45967.146694791663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45967.146694791663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45967.146694791663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45967.146694791663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45967.146694791663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45967.146694791663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45967.146694791663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45967.146694791663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45967.146694791663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45967.146694791663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45967.146694791663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45967.146694791663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45967.146694791663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45967.146694791663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45967.146694791663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45967.146694791663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45967.146694791663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45967.146694791663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45967.146694791663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45967.146694791663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45967.146694791663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45967.146694791663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45967.146694791663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45967.146694791663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45967.146694791663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45967.146694791663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45967.146694791663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45967.146694791663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45967.146694791663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45967.146694791663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45967.146694791663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45967.146694791663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45967.146694791663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45967.146694791663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45967.146694791663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45967.146694791663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45967.146694791663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45967.146694791663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45967.146694791663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45967.146694791663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45967.146694791663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45967.146694791663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45967.146694791663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45967.146694791663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45967.146694791663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45967.146694791663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45967.146694791663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45967.146694791663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45967.146694791663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45967.146694791663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45967.146694791663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45967.146694791663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45967.146694791663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45967.146694791663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45967.146694791663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45967.146694791663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45967.146694791663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45967.146694791663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45967.146694791663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45967.146694791663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45967.146694791663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45967.146694791663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45967.146694791663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45967.146694791663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45967.146694791663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45967.146694791663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45967.146694791663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45967.146694791663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45967.146694791663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45967.146694791663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45967.146694791663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45967.146694791663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45967.146694791663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45967.146694791663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45967.146694791663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45967.146694791663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45967.146694791663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45967.146694791663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45967.146694791663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45967.146694791663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45967.146694791663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45967.146694791663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45967.146694791663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45967.146694791663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45967.146694791663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45967.146694791663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45967.146694791663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45967.146694791663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45967.146694791663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45967.146694791663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45967.146694791663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45967.146694791663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45967.146694791663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45967.146694791663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45967.146694791663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45967.146694791663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45967.146694791663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45967.146694791663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45967.146694791663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45967.146694791663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45967.146694791663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45967.146694791663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45967.146694791663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45967.146694791663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45967.146694791663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45967.146694791663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45967.146694791663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45967.146694791663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45967.146694791663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45967.146694791663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45967.146694791663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45967.146694791663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45967.146694791663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45967.146694791663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45967.146694791663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45967.146694791663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45967.146694791663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45967.146694791663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45967.146694791663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45967.146694791663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45967.146694791663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45967.146694791663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45967.146694791663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45967.146694791663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45967.146694791663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45967.146694791663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45967.146694791663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45967.146694791663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45967.146694791663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45967.146694791663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45967.146694791663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45967.146694791663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45967.146694791663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45967.146694791663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45967.146694791663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45967.146694791663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45967.146694791663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45967.146694791663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45967.146694791663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45967.146694791663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45967.146694791663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45967.146694791663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45967.146694791663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45967.146694791663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45967.146694791663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45967.146694791663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45967.146694791663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45967.146694791663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45967.146694791663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45967.146694791663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45967.146694791663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45967.146694791663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45967.146694791663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45967.146694791663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45967.146694791663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45967.146694791663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45967.146694791663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45967.146694791663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45967.146694791663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45967.146694791663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45967.146694791663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45967.146694791663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45967.146694791663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45967.146694791663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45967.146694791663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45967.146694791663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45967.146694791663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45967.146694791663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45967.146694791663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45967.146694791663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45967.146694791663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45967.146694791663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45967.146694791663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45967.146694791663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45967.146694791663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45967.146694791663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45967.146694791663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45967.146694791663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45967.146694791663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45967.146694791663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45967.146694791663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45967.146694791663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45967.146694791663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45967.146694791663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45967.146694791663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45967.146694791663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45967.146694791663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45967.146694791663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45967.146694791663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45967.146694791663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45967.146694791663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45967.146694791663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45967.146694791663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45967.146694791663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45967.146694791663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45967.146694791663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45967.146694791663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45967.146694791663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45967.146694791663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45967.146694791663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45967.146694791663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45967.146694791663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45967.146694791663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45967.146694791663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45967.146694791663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45967.146694791663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45967.146694791663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45967.146694791663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45967.146694791663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45967.146694791663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45967.146694791663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45967.146694791663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45967.146694791663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45967.146694791663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45967.146694791663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45967.146694791663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45967.146694791663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45967.146694791663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45967.146694791663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45967.146694791663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45967.146694791663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45967.146694791663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45967.146694791663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45967.146694791663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45967.146694791663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45967.146694791663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45967.146694791663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45967.146694791663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45967.146694791663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45967.146694791663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45967.146694791663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45967.146694791663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45967.146694791663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45967.146694791663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45967.146694791663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45967.146694791663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45967.146694791663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45967.146694791663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45967.146694791663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45967.146694791663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45967.146694791663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45967.146694791663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45967.146694791663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45967.146694791663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45967.146694791663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45967.146694791663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45967.146694791663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45967.146694791663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45967.146694791663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45967.146694791663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45967.146694791663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45967.146694791663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45967.146694791663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45967.146694791663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45967.146694791663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45967.146694791663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45967.146694791663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45967.146694791663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45967.146694791663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45967.146694791663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45967.146694791663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45967.146694791663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45967.146694791663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45967.146694791663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45967.146694791663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45967.146694791663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45967.146694791663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45967.146694791663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45967.146694791663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45967.146694791663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45967.146694791663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45967.146694791663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45967.146694791663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45967.146694791663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45967.146694791663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45967.146694791663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45967.146694791663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45967.146694791663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45967.146694791663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45967.146694791663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45967.146694791663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45967.146694791663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45967.146694791663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45967.146694791663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45967.146694791663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45967.146694791663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45967.146694791663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45967.146694791663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45967.146694791663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45967.146694791663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45967.146694791663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45967.146694791663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45967.146694791663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45967.146694791663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45967.146694791663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45967.146694791663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45967.146694791663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45967.146694791663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45967.146694791663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45967.146694791663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45967.146694791663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45967.146694791663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45967.146694791663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45967.146694791663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45967.146694791663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45967.146694791663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45967.146694791663</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45967.146694791663</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K16" sqref="K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39116</v>
      </c>
      <c r="B2" s="92" t="str">
        <f>IFERROR(VLOOKUP(D2,DB!A:K,11,0),"")</f>
        <v>R4</v>
      </c>
      <c r="C2" s="94">
        <v>1</v>
      </c>
      <c r="D2" s="92" t="s">
        <v>35092</v>
      </c>
      <c r="E2" s="95" t="s">
        <v>39021</v>
      </c>
      <c r="F2" s="96">
        <v>45703.480717592596</v>
      </c>
      <c r="G2" s="97">
        <f ca="1">IFERROR(NOW()-F2,"")</f>
        <v>263.66597719906713</v>
      </c>
      <c r="H2" s="96">
        <v>45703.474768518521</v>
      </c>
      <c r="I2" s="96" t="str">
        <f>IFERROR(VLOOKUP(D2,DB!A:F,6,0),"")</f>
        <v>SCECO</v>
      </c>
      <c r="J2" s="96" t="str">
        <f>IFERROR(VLOOKUP(D2,DB!A:G,7,0),"")</f>
        <v>Dead</v>
      </c>
      <c r="K2" s="98" t="s">
        <v>39117</v>
      </c>
      <c r="L2" s="92" t="str">
        <f>IFERROR(VLOOKUP(D2,DB!A:I,9,0),"")</f>
        <v>Latis</v>
      </c>
    </row>
    <row r="3" spans="1:16" ht="15" customHeight="1">
      <c r="A3" s="116" t="s">
        <v>39118</v>
      </c>
      <c r="B3" s="116" t="str">
        <f>IFERROR(VLOOKUP(D3,DB!A:K,11,0),"")</f>
        <v>R4</v>
      </c>
      <c r="C3" s="117">
        <v>1</v>
      </c>
      <c r="D3" s="92" t="s">
        <v>36846</v>
      </c>
      <c r="E3" s="95" t="s">
        <v>39021</v>
      </c>
      <c r="F3" s="120">
        <v>45966.783495370371</v>
      </c>
      <c r="G3" s="121">
        <f ca="1">IFERROR(NOW()-F3,"")</f>
        <v>0.36319942129193805</v>
      </c>
      <c r="H3" s="120">
        <v>45966.777777777781</v>
      </c>
      <c r="I3" s="116" t="str">
        <f>IFERROR(VLOOKUP(D3,DB!A:F,6,0),"")</f>
        <v>Generator-SG</v>
      </c>
      <c r="J3" s="116" t="str">
        <f>IFERROR(VLOOKUP(D3,DB!A:G,7,0),"")</f>
        <v>Dead</v>
      </c>
      <c r="K3" s="122" t="s">
        <v>39119</v>
      </c>
      <c r="L3" s="118" t="str">
        <f>IFERROR(VLOOKUP(D3,DB!A:I,9,0),"")</f>
        <v>Latis</v>
      </c>
    </row>
    <row r="4" spans="1:16" ht="15" customHeight="1">
      <c r="A4" s="116" t="s">
        <v>39120</v>
      </c>
      <c r="B4" s="116" t="str">
        <f>IFERROR(VLOOKUP(D4,DB!A:K,11,0),"")</f>
        <v>R4</v>
      </c>
      <c r="C4" s="117">
        <v>1</v>
      </c>
      <c r="D4" s="92" t="s">
        <v>36478</v>
      </c>
      <c r="E4" s="95" t="s">
        <v>39021</v>
      </c>
      <c r="F4" s="120">
        <v>45966.923611111109</v>
      </c>
      <c r="G4" s="121">
        <f ca="1">IFERROR(NOW()-F4,"")</f>
        <v>0.22308368055382743</v>
      </c>
      <c r="H4" s="120">
        <v>45966.917939814812</v>
      </c>
      <c r="I4" s="116" t="str">
        <f>IFERROR(VLOOKUP(D4,DB!A:F,6,0),"")</f>
        <v>Generator-SG</v>
      </c>
      <c r="J4" s="116" t="str">
        <f>IFERROR(VLOOKUP(D4,DB!A:G,7,0),"")</f>
        <v>Dead</v>
      </c>
      <c r="K4" s="122" t="s">
        <v>39119</v>
      </c>
      <c r="L4" s="118" t="str">
        <f>IFERROR(VLOOKUP(D4,DB!A:I,9,0),"")</f>
        <v>Latis</v>
      </c>
    </row>
    <row r="5" spans="1:16" ht="15" customHeight="1">
      <c r="A5" s="116" t="s">
        <v>39121</v>
      </c>
      <c r="B5" s="116" t="str">
        <f>IFERROR(VLOOKUP(D5,DB!A:K,11,0),"")</f>
        <v>R4</v>
      </c>
      <c r="C5" s="117">
        <v>1</v>
      </c>
      <c r="D5" s="92" t="s">
        <v>39122</v>
      </c>
      <c r="E5" s="95" t="s">
        <v>39021</v>
      </c>
      <c r="F5" s="120"/>
      <c r="G5" s="121">
        <f ca="1">IFERROR(NOW()-F5,"")</f>
        <v>45967.146694791663</v>
      </c>
      <c r="H5" s="120">
        <v>45967.092858796299</v>
      </c>
      <c r="I5" s="116" t="str">
        <f>IFERROR(VLOOKUP(D5,DB!A:F,6,0),"")</f>
        <v>Generator-SG</v>
      </c>
      <c r="J5" s="116" t="str">
        <f>IFERROR(VLOOKUP(D5,DB!A:G,7,0),"")</f>
        <v>Vandalized</v>
      </c>
      <c r="K5" s="122" t="s">
        <v>39123</v>
      </c>
      <c r="L5" s="118" t="str">
        <f>IFERROR(VLOOKUP(D5,DB!A:I,9,0),"")</f>
        <v>Latis</v>
      </c>
    </row>
    <row r="6" spans="1:16" ht="15" customHeight="1">
      <c r="A6" s="116"/>
      <c r="B6" s="116" t="str">
        <f>IFERROR(VLOOKUP(D6,DB!A:K,11,0),"")</f>
        <v/>
      </c>
      <c r="C6" s="117"/>
      <c r="D6" s="92"/>
      <c r="E6" s="95"/>
      <c r="F6" s="120"/>
      <c r="G6" s="121">
        <f ca="1">IFERROR(NOW()-F6,"")</f>
        <v>45967.146694791663</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45967.146694791663</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45967.146694791663</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45967.146694791663</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45967.146694791663</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45967.146694791663</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45967.146694791663</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45967.146694791663</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45967.146694791663</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45967.146694791663</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45967.146694791663</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45967.146694791663</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45967.146694791663</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45967.146694791663</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45967.146694791663</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45967.146694791663</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45967.146694791663</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45967.146694791663</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45967.146694791663</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45967.146694791663</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45967.146694791663</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45967.146694791663</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45967.146694791663</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45967.146694791663</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45967.146694791663</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45967.146694791663</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45967.146694791663</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45967.146694791663</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45967.146694791663</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45967.146694791663</v>
      </c>
      <c r="H35" s="120"/>
      <c r="I35" s="116" t="str">
        <f>IFERROR(VLOOKUP(D35,DB!A:F,6,0),"")</f>
        <v/>
      </c>
      <c r="J35" s="116" t="str">
        <f>IFERROR(VLOOKUP(D35,DB!A:G,7,0),"")</f>
        <v/>
      </c>
      <c r="K35" s="122"/>
      <c r="L35" s="118" t="str">
        <f>IFERROR(VLOOKUP(D35,DB!A:I,9,0),"")</f>
        <v/>
      </c>
    </row>
    <row r="36" spans="1:12" ht="15" customHeight="1">
      <c r="A36" s="123"/>
      <c r="B36" s="123" t="str">
        <f>IFERROR(VLOOKUP(D36,DB!A:K,11,0),"")</f>
        <v/>
      </c>
      <c r="C36" s="124"/>
      <c r="D36" s="125"/>
      <c r="E36" s="126"/>
      <c r="F36" s="127"/>
      <c r="G36" s="128">
        <f ca="1">IFERROR(NOW()-F36,"")</f>
        <v>45967.146694791663</v>
      </c>
      <c r="H36" s="127"/>
      <c r="I36" s="123" t="str">
        <f>IFERROR(VLOOKUP(D36,DB!A:F,6,0),"")</f>
        <v/>
      </c>
      <c r="J36" s="123" t="str">
        <f>IFERROR(VLOOKUP(D36,DB!A:G,7,0),"")</f>
        <v/>
      </c>
      <c r="K36" s="129"/>
      <c r="L36" s="125" t="str">
        <f>IFERROR(VLOOKUP(D36,DB!A:I,9,0),"")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F7" sqref="F6:F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39124</v>
      </c>
      <c r="B2" s="37" t="str">
        <f>IFERROR(VLOOKUP(D2,DB!A:K,11,0),"")</f>
        <v>R5</v>
      </c>
      <c r="C2" s="37">
        <v>3</v>
      </c>
      <c r="D2" s="115" t="s">
        <v>36011</v>
      </c>
      <c r="E2" s="37" t="s">
        <v>39021</v>
      </c>
      <c r="F2" s="38">
        <v>45891.832060185188</v>
      </c>
      <c r="G2" s="138">
        <f ca="1">IFERROR(NOW()-F2,"")</f>
        <v>75.314634606475011</v>
      </c>
      <c r="H2" s="38">
        <v>45891.790393518517</v>
      </c>
      <c r="I2" s="37" t="str">
        <f>IFERROR(VLOOKUP(D2,DB!A:F,6,0),"")</f>
        <v>Generator-SG</v>
      </c>
      <c r="J2" s="37" t="str">
        <f>IFERROR(VLOOKUP(D2,DB!A:G,7,0),"")</f>
        <v>Vandalized</v>
      </c>
      <c r="K2" s="37" t="s">
        <v>39125</v>
      </c>
      <c r="L2" s="37" t="str">
        <f>IFERROR(VLOOKUP(D2,DB!A:I,9,0),"")</f>
        <v>Latis</v>
      </c>
      <c r="M2" s="114"/>
    </row>
    <row r="3" spans="1:13" ht="30.75">
      <c r="A3" s="37" t="s">
        <v>39126</v>
      </c>
      <c r="B3" s="37" t="str">
        <f>IFERROR(VLOOKUP(D3,DB!A:K,11,0),"")</f>
        <v>R5</v>
      </c>
      <c r="C3" s="37">
        <v>1</v>
      </c>
      <c r="D3" s="37" t="s">
        <v>33268</v>
      </c>
      <c r="E3" s="37" t="s">
        <v>39103</v>
      </c>
      <c r="F3" s="38">
        <v>45926.188877314817</v>
      </c>
      <c r="G3" s="138">
        <f t="shared" ref="G3" ca="1" si="0">IFERROR(NOW()-F3,"")</f>
        <v>40.957817476846685</v>
      </c>
      <c r="H3" s="38">
        <v>45926.158159722225</v>
      </c>
      <c r="I3" s="37" t="str">
        <f>IFERROR(VLOOKUP(D3,DB!A:F,6,0),"")</f>
        <v>SCECO</v>
      </c>
      <c r="J3" s="37" t="str">
        <f>IFERROR(VLOOKUP(D3,DB!A:G,7,0),"")</f>
        <v>Good</v>
      </c>
      <c r="K3" s="37" t="s">
        <v>39127</v>
      </c>
      <c r="L3" s="37" t="str">
        <f>IFERROR(VLOOKUP(D3,DB!A:I,9,0),"")</f>
        <v>Latis</v>
      </c>
      <c r="M3" s="114"/>
    </row>
    <row r="4" spans="1:13" ht="48" customHeight="1">
      <c r="A4" s="146" t="s">
        <v>39128</v>
      </c>
      <c r="B4" s="146" t="str">
        <f>IFERROR(VLOOKUP(D4,DB!A:K,11,0),"")</f>
        <v>R5</v>
      </c>
      <c r="C4" s="146">
        <v>1</v>
      </c>
      <c r="D4" s="146" t="s">
        <v>34758</v>
      </c>
      <c r="E4" s="146" t="s">
        <v>39103</v>
      </c>
      <c r="F4" s="147">
        <v>45948.661111111112</v>
      </c>
      <c r="G4" s="148">
        <f ca="1">IFERROR(NOW()-F4,"")</f>
        <v>18.485583680550917</v>
      </c>
      <c r="H4" s="147">
        <v>45948.661111111112</v>
      </c>
      <c r="I4" s="146" t="str">
        <f>IFERROR(VLOOKUP(D4,DB!A:F,6,0),"")</f>
        <v>SCECO</v>
      </c>
      <c r="J4" s="146" t="str">
        <f>IFERROR(VLOOKUP(D4,DB!A:G,7,0),"")</f>
        <v>Dead</v>
      </c>
      <c r="K4" s="146" t="s">
        <v>39129</v>
      </c>
      <c r="L4" s="146" t="str">
        <f>IFERROR(VLOOKUP(D4,DB!A:I,9,0),"")</f>
        <v>Latis</v>
      </c>
    </row>
    <row r="5" spans="1:13" ht="15">
      <c r="A5" s="146" t="s">
        <v>39130</v>
      </c>
      <c r="B5" s="146" t="str">
        <f>IFERROR(VLOOKUP(D5,DB!A:K,11,0),"")</f>
        <v>R5</v>
      </c>
      <c r="C5" s="146">
        <v>1</v>
      </c>
      <c r="D5" s="146" t="s">
        <v>32330</v>
      </c>
      <c r="E5" s="146" t="s">
        <v>39021</v>
      </c>
      <c r="F5" s="147">
        <v>45966.952418981484</v>
      </c>
      <c r="G5" s="148">
        <f ca="1">IFERROR(NOW()-F5,"")</f>
        <v>0.19427581017953344</v>
      </c>
      <c r="H5" s="147">
        <v>45966.946793981479</v>
      </c>
      <c r="I5" s="146" t="str">
        <f>IFERROR(VLOOKUP(D5,DB!A:F,6,0),"")</f>
        <v>SCECO</v>
      </c>
      <c r="J5" s="146" t="str">
        <f>IFERROR(VLOOKUP(D5,DB!A:G,7,0),"")</f>
        <v>Dead</v>
      </c>
      <c r="K5" s="146" t="s">
        <v>39131</v>
      </c>
      <c r="L5" s="146" t="str">
        <f>IFERROR(VLOOKUP(D5,DB!A:I,9,0),"")</f>
        <v>Latis</v>
      </c>
    </row>
    <row r="6" spans="1:13" ht="15">
      <c r="A6" s="146"/>
      <c r="B6" s="146" t="str">
        <f>IFERROR(VLOOKUP(D6,DB!A:K,11,0),"")</f>
        <v/>
      </c>
      <c r="C6" s="146"/>
      <c r="D6" s="146"/>
      <c r="E6" s="146"/>
      <c r="F6" s="147"/>
      <c r="G6" s="148">
        <f ca="1">IFERROR(NOW()-F6,"")</f>
        <v>45967.146694791663</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45967.146694791663</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45967.146694791663</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45967.146694791663</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45967.146694791663</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45967.146694791663</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45967.146694791663</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45967.146694791663</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45967.146694791663</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45967.146694791663</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45967.146694791663</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45967.146694791663</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45967.146694791663</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45967.146694791663</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45967.146694791663</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45967.146694791663</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45967.146694791663</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45967.146694791663</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45967.146694791663</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45967.146694791663</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45967.146694791663</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45967.146694791663</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45967.146694791663</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45967.146694791663</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45967.146694791663</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45967.146694791663</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45967.146694791663</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45967.146694791663</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45967.146694791663</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45967.146694791663</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45967.146694791663</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45967.146694791663</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45967.146694791663</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45967.146694791663</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45967.146694791663</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45967.146694791663</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45967.146694791663</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45967.146694791663</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45967.146694791663</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45967.146694791663</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45967.146694791663</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45967.146694791663</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45967.146694791663</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45967.146694791663</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45967.146694791663</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45967.146694791663</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45967.146694791663</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45967.146694791663</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45967.146694791663</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45967.146694791663</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45967.146694791663</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45967.146694791663</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45967.146694791663</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45967.146694791663</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45967.146694791663</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45967.146694791663</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45967.146694791663</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45967.146694791663</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45967.146694791663</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45967.146694791663</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45967.146694791663</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45967.146694791663</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45967.146694791663</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45967.146694791663</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45967.146694791663</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45967.146694791663</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45967.146694791663</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45967.146694791663</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45967.146694791663</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45967.146694791663</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45967.146694791663</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45967.146694791663</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45967.146694791663</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45967.146694791663</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45967.146694791663</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45967.146694791663</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45967.146694791663</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45967.146694791663</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45967.146694791663</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45967.146694791663</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45967.146694791663</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45967.146694791663</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45967.146694791663</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45967.146694791663</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45967.146694791663</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45967.146694791663</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45967.146694791663</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45967.146694791663</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45967.146694791663</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45967.146694791663</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45967.146694791663</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45967.146694791663</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45967.146694791663</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45967.146694791663</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45967.146694791663</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45967.146694791663</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45967.146694791663</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45967.146694791663</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45967.146694791663</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45967.146694791663</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45967.146694791663</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45967.146694791663</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45967.146694791663</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45967.146694791663</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45967.146694791663</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45967.146694791663</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45967.146694791663</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45967.146694791663</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45967.146694791663</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45967.146694791663</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45967.146694791663</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45967.146694791663</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45967.146694791663</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45967.146694791663</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45967.146694791663</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45967.146694791663</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45967.146694791663</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45967.146694791663</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45967.146694791663</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45967.146694791663</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45967.146694791663</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45967.146694791663</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45967.146694791663</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45967.146694791663</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45967.146694791663</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45967.146694791663</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45967.146694791663</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45967.146694791663</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45967.146694791663</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45967.146694791663</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45967.146694791663</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45967.146694791663</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45967.146694791663</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45967.146694791663</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45967.146694791663</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45967.146694791663</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45967.146694791663</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45967.146694791663</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45967.146694791663</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45967.146694791663</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45967.146694791663</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45967.146694791663</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45967.146694791663</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45967.146694791663</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45967.146694791663</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45967.146694791663</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45967.146694791663</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45967.146694791663</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45967.146694791663</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45967.146694791663</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45967.146694791663</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45967.146694791663</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45967.146694791663</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45967.146694791663</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45967.146694791663</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45967.146694791663</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45967.146694791663</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45967.146694791663</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45967.146694791663</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45967.146694791663</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45967.146694791663</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45967.146694791663</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45967.146694791663</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45967.146694791663</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45967.146694791663</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45967.146694791663</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45967.146694791663</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45967.146694791663</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45967.146694791663</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45967.146694791663</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45967.146694791663</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45967.146694791663</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45967.146694791663</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45967.146694791663</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45967.146694791663</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45967.146694791663</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45967.146694791663</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45967.146694791663</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45967.146694791663</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45967.146694791663</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45967.146694791663</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45967.146694791663</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45967.146694791663</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45967.146694791663</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45967.146694791663</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45967.146694791663</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45967.146694791663</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45967.146694791663</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45967.146694791663</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45967.146694791663</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45967.146694791663</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45967.146694791663</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45967.146694791663</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45967.146694791663</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45967.146694791663</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45967.146694791663</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45967.146694791663</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45967.146694791663</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45967.146694791663</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45967.146694791663</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45967.146694791663</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45967.146694791663</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45967.146694791663</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45967.146694791663</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45967.146694791663</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45967.146694791663</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45967.146694791663</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45967.146694791663</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45967.146694791663</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45967.146694791663</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45967.146694791663</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45967.146694791663</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45967.146694791663</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45967.146694791663</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45967.146694791663</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45967.146694791663</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45967.146694791663</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45967.146694791663</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45967.146694791663</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45967.146694791663</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45967.146694791663</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45967.146694791663</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45967.146694791663</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45967.146694791663</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45967.146694791663</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45967.146694791663</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45967.146694791663</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45967.146694791663</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45967.146694791663</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45967.146694791663</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45967.146694791663</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45967.146694791663</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45967.146694791663</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45967.146694791663</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45967.146694791663</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45967.146694791663</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45967.146694791663</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45967.146694791663</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45967.146694791663</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45967.146694791663</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45967.146694791663</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45967.146694791663</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45967.146694791663</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45967.146694791663</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45967.146694791663</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45967.146694791663</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45967.146694791663</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45967.146694791663</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45967.146694791663</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45967.146694791663</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45967.146694791663</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45967.146694791663</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45967.146694791663</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45967.146694791663</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45967.146694791663</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45967.146694791663</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45967.146694791663</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45967.146694791663</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45967.146694791663</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45967.146694791663</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45967.146694791663</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45967.146694791663</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45967.146694791663</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45967.146694791663</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45967.146694791663</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45967.146694791663</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45967.146694791663</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45967.146694791663</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45967.146694791663</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45967.146694791663</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45967.146694791663</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45967.146694791663</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45967.146694791663</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45967.146694791663</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45967.146694791663</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45967.146694791663</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45967.146694791663</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45967.146694791663</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45967.146694791663</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45967.146694791663</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45967.146694791663</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45967.146694791663</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45967.146694791663</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45967.146694791663</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45967.146694791663</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45967.146694791663</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45967.146694791663</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45967.146694791663</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45967.146694791663</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45967.146694791663</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45967.146694791663</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45967.146694791663</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45967.146694791663</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45967.146694791663</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45967.146694791663</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45967.146694791663</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45967.146694791663</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45967.146694791663</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45967.146694791663</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45967.146694791663</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45967.146694791663</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45967.146694791663</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45967.146694791663</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45967.146694791663</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45967.146694791663</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45967.146694791663</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45967.146694791663</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45967.146694791663</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45967.146694791663</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45967.146694791663</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45967.146694791663</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45967.146694791663</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2" sqref="E2:F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45967.146694791663</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45967.146694791663</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45967.146694791663</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45967.146694791663</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45967.146694791663</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45967.146694791663</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45967.146694791663</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45967.146694791663</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45967.146694791663</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45967.146694791663</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45967.146694791663</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45967.146694791663</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45967.146694791663</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45967.146694791663</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45967.146694791663</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45967.146694791663</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45967.146694791663</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45967.146694791663</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45967.146694791663</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2025-11-06T00:33:02Z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